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QKD" sheetId="1" r:id="rId1"/>
    <sheet name="CĐKT" sheetId="2" r:id="rId2"/>
    <sheet name="LCTT" sheetId="3" r:id="rId3"/>
    <sheet name="Chi tieu co ban" sheetId="4" r:id="rId4"/>
  </sheets>
  <definedNames/>
  <calcPr fullCalcOnLoad="1"/>
</workbook>
</file>

<file path=xl/sharedStrings.xml><?xml version="1.0" encoding="utf-8"?>
<sst xmlns="http://schemas.openxmlformats.org/spreadsheetml/2006/main" count="229" uniqueCount="208">
  <si>
    <t xml:space="preserve">KÕt qu¶ ho¹t ®éng kinh doanh </t>
  </si>
  <si>
    <t xml:space="preserve">C«ng ty cæ phÇn x©y dùng vµ c¬ khÝ sè 1 </t>
  </si>
  <si>
    <t>M· chøng kho¸n CMC</t>
  </si>
  <si>
    <t xml:space="preserve">ChØ tiªu </t>
  </si>
  <si>
    <t xml:space="preserve">M· sè </t>
  </si>
  <si>
    <t xml:space="preserve">Luü kÕ </t>
  </si>
  <si>
    <t>Tæng doanh thu</t>
  </si>
  <si>
    <t>1. Doanh thu b¸n hµng vµ  dÞch vô</t>
  </si>
  <si>
    <t>01</t>
  </si>
  <si>
    <t>2. C¸c kho¶n gi¶m trõ (02=03+04+05+06)</t>
  </si>
  <si>
    <t>02</t>
  </si>
  <si>
    <t>4. Gi¸ vèn hµng b¸n</t>
  </si>
  <si>
    <t xml:space="preserve">6. Doanh thu ho¹t ®éng tµi chÝnh </t>
  </si>
  <si>
    <t xml:space="preserve">7. Chi phÝ tµi chÝnh </t>
  </si>
  <si>
    <t xml:space="preserve">Trong ®ã : L·i vay ph¶i tr¶ </t>
  </si>
  <si>
    <t>b¶ng c©n ®èi kÕ to¸n</t>
  </si>
  <si>
    <t>c«ng ty cæ phÇn x©y dùng vµ c¬ khÝ sè 1</t>
  </si>
  <si>
    <t>Tµi s¶n</t>
  </si>
  <si>
    <t>M· sè</t>
  </si>
  <si>
    <t>ThuyÕt minh</t>
  </si>
  <si>
    <t xml:space="preserve"> Sè ®Çu n¨m </t>
  </si>
  <si>
    <t>Sè cuèi kú</t>
  </si>
  <si>
    <t>a- tSl® vµ ®Çu t­ ng¾n h¹n</t>
  </si>
  <si>
    <t>V.01</t>
  </si>
  <si>
    <t>II. C¸c kho¶n ®Çu t­ tµi chÝnh ng¾n h¹n</t>
  </si>
  <si>
    <t>V.02</t>
  </si>
  <si>
    <t>1. §Çu t­ chøng kho¸n ng¾n h¹n</t>
  </si>
  <si>
    <t>1. Ph¶i thu cña kh¸ch hµng</t>
  </si>
  <si>
    <t>2. Tr¶ tr­íc cho ng­êi b¸n</t>
  </si>
  <si>
    <t>3. Ph¶i thu néi bé ng¾n h¹n</t>
  </si>
  <si>
    <t>V.03</t>
  </si>
  <si>
    <t>IV. Hµng tån kho</t>
  </si>
  <si>
    <t>1. Hµng ho¸ tån kho</t>
  </si>
  <si>
    <t>V.04</t>
  </si>
  <si>
    <t>V. Tµi s¶n ng¾n h¹n kh¸c</t>
  </si>
  <si>
    <t>2. ThuÕ gi¸ trÞ gia t¨ng ®­îc khÊu trõ</t>
  </si>
  <si>
    <t>3. ThuÕ vµ c¸c kho¶n ph¶i thu Nhµ n­íc</t>
  </si>
  <si>
    <t>V.05</t>
  </si>
  <si>
    <t xml:space="preserve">4. Tµi s¶n ng¾n h¹n kh¸c </t>
  </si>
  <si>
    <t>I. C¸c kho¶n ph¶i thu dµi h¹n</t>
  </si>
  <si>
    <t>II.Tµi s¶n cè ®Þnh</t>
  </si>
  <si>
    <t>1. Tµi s¶n cè ®Þnh h÷u h×nh</t>
  </si>
  <si>
    <t>V.06</t>
  </si>
  <si>
    <t>- Nguyªn gi¸</t>
  </si>
  <si>
    <t>IV. C¸c kho¶n ®Çu t­ tµi chÝnh dµi h¹n</t>
  </si>
  <si>
    <t>V.07</t>
  </si>
  <si>
    <t>3. §Çu t­ dµi h¹n kh¸c</t>
  </si>
  <si>
    <t xml:space="preserve">V. Tµi s¶n dµi h¹n kh¸c </t>
  </si>
  <si>
    <t>1. Chi phÝ tr¶ tr­íc dµi h¹n</t>
  </si>
  <si>
    <t>V.08</t>
  </si>
  <si>
    <t>Nguån vèn</t>
  </si>
  <si>
    <t>I- Nî ng¾n h¹n</t>
  </si>
  <si>
    <t>V.09</t>
  </si>
  <si>
    <t>2. Ph¶i tr¶ cho ng­êi b¸n</t>
  </si>
  <si>
    <t>V.10</t>
  </si>
  <si>
    <t>3.  Ng­êi mua tr¶ tiÒn tr­íc</t>
  </si>
  <si>
    <t>V.11</t>
  </si>
  <si>
    <t>4.ThuÕ vµ c¸c kho¶n ph¶i nép Nhµ n­íc</t>
  </si>
  <si>
    <t>V.12</t>
  </si>
  <si>
    <t>5. Ph¶i tr¶ c«ng nh©n viªn</t>
  </si>
  <si>
    <t xml:space="preserve">6. Chi phÝ ph¶I tr¶ </t>
  </si>
  <si>
    <t>7. Ph¶i tr¶ cho c¸c ®¬n vÞ néi bé</t>
  </si>
  <si>
    <t>II- Nî dµi h¹n</t>
  </si>
  <si>
    <t>B - Nguån vèn chñ së h÷u (400=410+430)</t>
  </si>
  <si>
    <t>I - Vèn chñ së h÷u</t>
  </si>
  <si>
    <t>1. Vèn ®Çu t­ cña chñ së h÷u</t>
  </si>
  <si>
    <t xml:space="preserve">2. ThÆng d­ vèn cæ phÇn </t>
  </si>
  <si>
    <t>3. Vèn kh¸c cña chñ së h÷u</t>
  </si>
  <si>
    <t xml:space="preserve">4. Cæ phiÕu quü </t>
  </si>
  <si>
    <t>5. Chªnh lªch ®¸nh gi¸ l¹i tµi s¶n</t>
  </si>
  <si>
    <t>7. Quü ®Çu t­ ph¸t triÓn</t>
  </si>
  <si>
    <t xml:space="preserve">8. Quü dù phßng tµi chÝnh </t>
  </si>
  <si>
    <t xml:space="preserve">10. Lîi nhuËn ch­a ph©n phèi </t>
  </si>
  <si>
    <t xml:space="preserve">II. Nguån kinh phÝ vµ quü kh¸c </t>
  </si>
  <si>
    <t xml:space="preserve">1. Quü khen th­ëng phóc lîi </t>
  </si>
  <si>
    <t>(100=110+120+130+140+150)</t>
  </si>
  <si>
    <t>I. TiÒn vµ c¸c kho¶n t­¬ng ®­¬ng tiÒn</t>
  </si>
  <si>
    <t xml:space="preserve">1. TiÒn </t>
  </si>
  <si>
    <t>III. C¸c kho¶n ph¶i thu ng¾n h¹n</t>
  </si>
  <si>
    <t xml:space="preserve">4. C¸c kho¶n ph¶i thu kh¸c </t>
  </si>
  <si>
    <t>- Gi¸ trÞ hao mßn luü kÕ (*)</t>
  </si>
  <si>
    <t>2. §Çu t­ vµo c«ng ty liªn kÕt , liªn doanh</t>
  </si>
  <si>
    <t>4. Dù phßng gi¶m gi¸ ®Çu t­ tµi chÝnh dµi h¹n (*)</t>
  </si>
  <si>
    <t>Tæng céng tµi s¶n ( 270=100+200)</t>
  </si>
  <si>
    <t>A- Nî ph¶i tr¶ ( 300=310+330)</t>
  </si>
  <si>
    <t>1. Vay vµ nî ng¾n h¹n</t>
  </si>
  <si>
    <t>8.Ph¶i tr¶ theo tiÕn ®é kÕ ho¹ch hîp ®ång Xdùng</t>
  </si>
  <si>
    <t>9. C¸c kho¶n ph¶i tr¶, ph¶i nép ng¾n h¹n kh¸c</t>
  </si>
  <si>
    <t xml:space="preserve">6. Chªnh lÖch tû gi¸ hèi ®o¸I </t>
  </si>
  <si>
    <t xml:space="preserve">9. Quü kh¸c thuéc vèn chñ së h÷u </t>
  </si>
  <si>
    <t>Tæng céng nguån vèn ( 440=300+400)</t>
  </si>
  <si>
    <t>L­u chuyÓn tiÒn tÖ</t>
  </si>
  <si>
    <t>Luü kÕ kú tr­íc</t>
  </si>
  <si>
    <t>Kú nµy</t>
  </si>
  <si>
    <t>I.  L­u chuyÓn tiÒn thuÇn tõ ho¹t ®éng kinh doanh</t>
  </si>
  <si>
    <t xml:space="preserve">   1. TiÒn thu tõ b¸n hµng , cung cÊp dÞch vô vµ doanh thu kh¸c </t>
  </si>
  <si>
    <t xml:space="preserve">   2. TiÒn chi tr¶ cho ng­êi cung cÊp hµng ho¸ vµ dÞch vô</t>
  </si>
  <si>
    <t xml:space="preserve">   3. TiÒn chi tr¶ cho ng­êi lao ®éng </t>
  </si>
  <si>
    <t xml:space="preserve">   4. TiÒn chi tr¶ l·i vay</t>
  </si>
  <si>
    <t xml:space="preserve">   5. TiÒn chi nép thuÕ thu nhËp doanh nghiÖp </t>
  </si>
  <si>
    <t xml:space="preserve">   6. TiÒn thu kh¸c tõ ho¹t ®éng kinh doanh</t>
  </si>
  <si>
    <t xml:space="preserve">   7. TiÒn chi kh¸c tõ ho¹t ®éng kinh doanh</t>
  </si>
  <si>
    <t xml:space="preserve">  1. TiÒn chi mua s¾m , x©y dùng TSC§ vµ tµi s¶n dµi h¹n kh¸c </t>
  </si>
  <si>
    <t xml:space="preserve">  2. TiÒn thu tõ thanh lý , nh­îng b¸n TSC§ vµ tµi s¶n dµi h¹n </t>
  </si>
  <si>
    <t xml:space="preserve"> 3. TiÒn chi cho vay , mua c¸c c«ng cô nî cña ®¬n vÞ kh¸c </t>
  </si>
  <si>
    <t xml:space="preserve"> 4. TiÒn thu håi cho vay , b¸n l¹i c«ng cô nî cña ®¬n vÞ kh¸c </t>
  </si>
  <si>
    <t xml:space="preserve"> 5. TiÒn chi ®Çu t­ gãp vèn vµo ®¬n vÞ kh¸c </t>
  </si>
  <si>
    <t xml:space="preserve"> 6. TiÒn thu håi ®Çu t­ gãp vèn vµo ®¬n vÞ kh¸c </t>
  </si>
  <si>
    <t xml:space="preserve"> 7. TiÒn thu l·i cho vay , cæ tøc vµ chia lîi nhuËn ®­îc chia </t>
  </si>
  <si>
    <t xml:space="preserve">  1. TiÒn thu tõ ph¸t hµnh cæ phiÕu , nhËn vèn gãp cña CSH</t>
  </si>
  <si>
    <t xml:space="preserve">  2. TiÒn chi tr¶ vèn gãp cho c¸c chñ së h÷u , mua l¹i cæ phiÕu </t>
  </si>
  <si>
    <t xml:space="preserve"> 3. TiÒn vay ng¾n h¹n , dµi h¹n nhËn ®­îc</t>
  </si>
  <si>
    <t xml:space="preserve"> 4. TiÒn chi tr¶ nî gèc vay</t>
  </si>
  <si>
    <t xml:space="preserve"> 5. TiÒn chi tr¶ nî thuª tµi chÝnh</t>
  </si>
  <si>
    <t xml:space="preserve"> 6. Cæ tøc , lîi nhuËn ®· tr¶ cho chñ së h÷u </t>
  </si>
  <si>
    <t xml:space="preserve">L­u chuyÓn tiÒn thuÇn tõu ho¹t ®éng tµI chÝnh </t>
  </si>
  <si>
    <t>TiÒn vµ t­¬ng ®­¬ng tiÒn ®µu kú</t>
  </si>
  <si>
    <t xml:space="preserve">          §ç ¸nh mai                                                           NguyÔn Träng hµ                                              vò tuÊn anh</t>
  </si>
  <si>
    <t xml:space="preserve">           Ng­êi lËp biÓu                                   KÕ to¸n tr­ëng                                                            Gi¸m ®èc </t>
  </si>
  <si>
    <t xml:space="preserve">           §ç ¸nh mai                                     NguyÕn träng hµ                                                        Vò tuÊn anh</t>
  </si>
  <si>
    <t>dịch vụ (10=01-02 )</t>
  </si>
  <si>
    <t>T.minh</t>
  </si>
  <si>
    <t xml:space="preserve">5. Lîi nhuËn gép vÒ b¸n hµng vµ cung cÊp </t>
  </si>
  <si>
    <t>dịch vụ (20=10-11 )</t>
  </si>
  <si>
    <t xml:space="preserve">8. Chi phÝ b¸n hµng </t>
  </si>
  <si>
    <t>9. Chi phÝ qu¶n lý doanh nghiÖp</t>
  </si>
  <si>
    <t xml:space="preserve">     {30=20+21(21-22)-(24+25)}</t>
  </si>
  <si>
    <t xml:space="preserve">10. Lîi nhuËn thuÇn tõ H§KD </t>
  </si>
  <si>
    <t xml:space="preserve">11. Thu nhËp kh¸c </t>
  </si>
  <si>
    <t xml:space="preserve">12. Chi phÝ kh¸c </t>
  </si>
  <si>
    <t>13. Lîi nhuËn kh¸c (40 = 31-32 )</t>
  </si>
  <si>
    <t xml:space="preserve">14. Tæng lîi nhuËn tr­íc thuÕ (50=30+40) </t>
  </si>
  <si>
    <t>15. Chi phÝ thuÕ TNDN hiÖn hµnh</t>
  </si>
  <si>
    <t>16. Chi phÝ thuÕ TNDN ho·n l¹i</t>
  </si>
  <si>
    <t>17. Lîi nhuËn sau thuÕ TNDN ( 60=50-51-52 )</t>
  </si>
  <si>
    <t xml:space="preserve">                                                    §¬n vÞ tÝnh : VN§</t>
  </si>
  <si>
    <t>VI.25</t>
  </si>
  <si>
    <t>VI.27</t>
  </si>
  <si>
    <t>VI.26</t>
  </si>
  <si>
    <t>VI.28</t>
  </si>
  <si>
    <t>VI.29</t>
  </si>
  <si>
    <t>VI.30</t>
  </si>
  <si>
    <t>VI.31</t>
  </si>
  <si>
    <t>II.  L­u chuyÓn tiÒn tõ ho¹t ®éng ®Çu t­</t>
  </si>
  <si>
    <t>III.  L­u chuyÓn tiÒn tõ ho¹t ®éng tµi chÝnh</t>
  </si>
  <si>
    <t>L­u chuyÓn tiÒn thuÇn trong kú (50=20+30+40 )</t>
  </si>
  <si>
    <r>
      <t xml:space="preserve"> ¶</t>
    </r>
    <r>
      <rPr>
        <sz val="9"/>
        <rFont val=".VnTime"/>
        <family val="2"/>
      </rPr>
      <t>nh h­ëng cña thay ®æi tû gi¸ hèi ®o¸i quy ®æi ngo¹i tÖ</t>
    </r>
  </si>
  <si>
    <t>TiÒn vµ t­¬ng ®­¬ng tiÒn cuèi kú (70=50+60+61 )</t>
  </si>
  <si>
    <t>2. C¸c kho¶n t­¬ng ®­¬ng tiÒn</t>
  </si>
  <si>
    <t>5. Dù phßng ph¶I thu ng¾n h¹n khã ®ßi (*)</t>
  </si>
  <si>
    <t>2. Dù phßng gi¶m gi¸ hµng tån kho (*)</t>
  </si>
  <si>
    <t>1. Chi phÝ tr¶ tr­íc ng¾n h¹n</t>
  </si>
  <si>
    <t>b. tµi s¶n dµi h¹n</t>
  </si>
  <si>
    <t>(200=210+220+240+250+260)</t>
  </si>
  <si>
    <t>V.13</t>
  </si>
  <si>
    <t>V.14</t>
  </si>
  <si>
    <t xml:space="preserve">    Quý I n¨m 2008</t>
  </si>
  <si>
    <t>Quý I/2008</t>
  </si>
  <si>
    <t xml:space="preserve">  Quý I n¨m 2008</t>
  </si>
  <si>
    <t>1. Vay vµ nî dµi h¹n</t>
  </si>
  <si>
    <t>2. Dù phßng trî cÊp mÊt viÖc lµm</t>
  </si>
  <si>
    <t xml:space="preserve">          Ng­êi lËp biÓu                                                        kÕ to¸n tr­ëng                                                      Gi¸m ®èc </t>
  </si>
  <si>
    <t xml:space="preserve">C¸c chØ tiªu tµi chÝnh c¬ b¶n </t>
  </si>
  <si>
    <t>STT</t>
  </si>
  <si>
    <t>ChØ tiªu</t>
  </si>
  <si>
    <t>§VT</t>
  </si>
  <si>
    <t>Quý 1/2008</t>
  </si>
  <si>
    <t>N¨m 2007</t>
  </si>
  <si>
    <t xml:space="preserve">C¬ cÊu tµi s¶n </t>
  </si>
  <si>
    <t>%</t>
  </si>
  <si>
    <t xml:space="preserve">Bè trÝ c¬ cÊu </t>
  </si>
  <si>
    <t xml:space="preserve">Kh¶ n¨ng thanh to¸n </t>
  </si>
  <si>
    <t xml:space="preserve">1.1 Tµi s¶n ng¾n h¹n / tæng tµi s¶n </t>
  </si>
  <si>
    <t xml:space="preserve">1.2 Tµi s¶n dµi h¹n / tæng tµi s¶n </t>
  </si>
  <si>
    <t xml:space="preserve">3.1 Kh¶ n¨ng thanh to¸n tæng qu¸t </t>
  </si>
  <si>
    <t xml:space="preserve">2.1 Nî ph¶I tr¶ / Tæng nguån vèn </t>
  </si>
  <si>
    <t xml:space="preserve">2.2 Vèn chñ së h÷u / Tæng nguån vèn </t>
  </si>
  <si>
    <t>3.2 Kh¶ n¨ng thanh to¸n nî ®Õn h¹n</t>
  </si>
  <si>
    <t xml:space="preserve">3.3 Kh¶ n¨ng thanh to¸n nhanh </t>
  </si>
  <si>
    <t xml:space="preserve">Tû suÊt sinh lêi </t>
  </si>
  <si>
    <t xml:space="preserve">4.1 Tû suÊt lîi nhuËn sau thuÕ / Doanh thu thuÇn </t>
  </si>
  <si>
    <t>4.3 Tû suÊt lîi nhuËn sau thuÕ / Vèn chñ së h÷u ( ROE )</t>
  </si>
  <si>
    <t>LÇn</t>
  </si>
  <si>
    <t>( Tæng tµi s¶n / Nî ph¶i tr¶ )</t>
  </si>
  <si>
    <t>( Tµi s¶n ng¾n h¹n / Nî ng¾n h¹n )</t>
  </si>
  <si>
    <t>( TiÒn hiÖn cã / Nî ng¾n h¹n )</t>
  </si>
  <si>
    <t xml:space="preserve">Gi¸m ®èc </t>
  </si>
  <si>
    <t xml:space="preserve">Vò TuÊn Anh </t>
  </si>
  <si>
    <t xml:space="preserve">              KÕ to¸n tr­ëng</t>
  </si>
  <si>
    <t xml:space="preserve">          NguyÔn Träng Hµ</t>
  </si>
  <si>
    <t>4.2 Tû suÊt lîi nhuËn sau thuÕ / Tæng tµi s¶n ( ROA )</t>
  </si>
  <si>
    <t xml:space="preserve">      Hµ néi ngµy 18 th¸ng 04 n¨m 2008</t>
  </si>
  <si>
    <t>2. §Çu t­ ng¾n h¹n kh¸c</t>
  </si>
  <si>
    <t>V.15</t>
  </si>
  <si>
    <t xml:space="preserve"> Hµ néi ngµy 18  th¸ng 04 n¨m 2008</t>
  </si>
  <si>
    <t>Hµ néi ngµy 18 th¸ng 04 n¨m 2008</t>
  </si>
  <si>
    <t xml:space="preserve">           §ç ¸nh mai                                         NguyÔn Träng Hµ                                        Vò TuÊn Anh</t>
  </si>
  <si>
    <t xml:space="preserve">             Ng­êi lËp                                                 KÕ to¸n tr­ëng                                           Gi¸m ®èc </t>
  </si>
  <si>
    <t>18. L·i c¬ b¶n trªn cæ phiÕu (*)</t>
  </si>
  <si>
    <t>3. Dù phßng gi¶m gi¸ ®Çu t­ ng¾n h¹n (*)</t>
  </si>
  <si>
    <t>68,20</t>
  </si>
  <si>
    <t>31.79</t>
  </si>
  <si>
    <t>8,90</t>
  </si>
  <si>
    <t>L­u chuyÓn tiÒn thuÇn tõ ho¹t ®éng ®Çu t­</t>
  </si>
  <si>
    <t>L­u chuyÓn tiÒn thuÇn tõ ho¹t ®éng kinh doanh</t>
  </si>
  <si>
    <t xml:space="preserve">3. Doanh thu thuÇn về b¸n hàng và cung cấp  </t>
  </si>
  <si>
    <t xml:space="preserve">           §¬n vÞ tÝnh : VN§</t>
  </si>
  <si>
    <t>1. §Çu t­ hîp t¸c kinh doanh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</si>
</sst>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>
    <font>
      <sz val="10"/>
      <name val="Arial"/>
      <family val="0"/>
    </font>
    <font>
      <sz val="13"/>
      <name val=".VnBodoniH"/>
      <family val="2"/>
    </font>
    <font>
      <b/>
      <sz val="10"/>
      <name val=".VnTime"/>
      <family val="0"/>
    </font>
    <font>
      <b/>
      <sz val="11"/>
      <name val=".VnTimeH"/>
      <family val="2"/>
    </font>
    <font>
      <b/>
      <sz val="10"/>
      <name val=".VnTimeH"/>
      <family val="2"/>
    </font>
    <font>
      <sz val="9"/>
      <name val=".VnTimeH"/>
      <family val="2"/>
    </font>
    <font>
      <b/>
      <sz val="9"/>
      <name val=".VnTime"/>
      <family val="0"/>
    </font>
    <font>
      <sz val="9"/>
      <name val=".VnTime"/>
      <family val="0"/>
    </font>
    <font>
      <b/>
      <sz val="11"/>
      <name val=".VnTime"/>
      <family val="2"/>
    </font>
    <font>
      <sz val="11"/>
      <name val=".VnTime"/>
      <family val="0"/>
    </font>
    <font>
      <sz val="10"/>
      <name val=".VnTimeH"/>
      <family val="2"/>
    </font>
    <font>
      <b/>
      <sz val="16"/>
      <name val=".VnBodoniH"/>
      <family val="2"/>
    </font>
    <font>
      <sz val="13"/>
      <name val=".VnTime"/>
      <family val="0"/>
    </font>
    <font>
      <i/>
      <sz val="13"/>
      <name val=".VnTime"/>
      <family val="2"/>
    </font>
    <font>
      <b/>
      <i/>
      <sz val="12"/>
      <name val=".VnTime"/>
      <family val="2"/>
    </font>
    <font>
      <b/>
      <sz val="12"/>
      <name val=".VnTime"/>
      <family val="2"/>
    </font>
    <font>
      <b/>
      <sz val="13"/>
      <name val=".VnTime"/>
      <family val="2"/>
    </font>
    <font>
      <sz val="12"/>
      <name val=".VnTim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.VnTime"/>
      <family val="0"/>
    </font>
    <font>
      <sz val="8"/>
      <name val=".VnTimeH"/>
      <family val="2"/>
    </font>
    <font>
      <b/>
      <sz val="8"/>
      <name val=".VnTimeH"/>
      <family val="2"/>
    </font>
    <font>
      <b/>
      <sz val="9"/>
      <name val=".VnTimeH"/>
      <family val="2"/>
    </font>
    <font>
      <b/>
      <i/>
      <sz val="10"/>
      <name val=".VnTime"/>
      <family val="2"/>
    </font>
    <font>
      <sz val="8"/>
      <name val="Arial"/>
      <family val="0"/>
    </font>
    <font>
      <sz val="11"/>
      <name val="Arial"/>
      <family val="0"/>
    </font>
    <font>
      <b/>
      <sz val="13"/>
      <name val=".VnBodoniH"/>
      <family val="2"/>
    </font>
    <font>
      <b/>
      <sz val="14"/>
      <name val=".VnBodoniH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8" fillId="0" borderId="8" xfId="0" applyFont="1" applyBorder="1" applyAlignment="1" quotePrefix="1">
      <alignment horizontal="center"/>
    </xf>
    <xf numFmtId="3" fontId="8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3" fontId="8" fillId="0" borderId="10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 quotePrefix="1">
      <alignment horizontal="right"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12" fillId="0" borderId="0" xfId="15" applyNumberFormat="1" applyFont="1" applyBorder="1" applyAlignment="1">
      <alignment/>
    </xf>
    <xf numFmtId="164" fontId="16" fillId="0" borderId="0" xfId="15" applyNumberFormat="1" applyFont="1" applyBorder="1" applyAlignment="1">
      <alignment/>
    </xf>
    <xf numFmtId="0" fontId="20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3" fontId="20" fillId="0" borderId="11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20" fillId="0" borderId="21" xfId="0" applyNumberFormat="1" applyFont="1" applyBorder="1" applyAlignment="1" quotePrefix="1">
      <alignment horizontal="right"/>
    </xf>
    <xf numFmtId="3" fontId="20" fillId="0" borderId="22" xfId="0" applyNumberFormat="1" applyFont="1" applyBorder="1" applyAlignment="1" quotePrefix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3" fontId="2" fillId="0" borderId="21" xfId="0" applyNumberFormat="1" applyFont="1" applyBorder="1" applyAlignment="1" quotePrefix="1">
      <alignment horizontal="right"/>
    </xf>
    <xf numFmtId="3" fontId="2" fillId="0" borderId="22" xfId="0" applyNumberFormat="1" applyFont="1" applyBorder="1" applyAlignment="1" quotePrefix="1">
      <alignment horizontal="right"/>
    </xf>
    <xf numFmtId="3" fontId="20" fillId="0" borderId="23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8" fillId="0" borderId="21" xfId="0" applyNumberFormat="1" applyFont="1" applyBorder="1" applyAlignment="1" quotePrefix="1">
      <alignment horizontal="right"/>
    </xf>
    <xf numFmtId="3" fontId="8" fillId="0" borderId="21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1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17" xfId="15" applyNumberFormat="1" applyFont="1" applyBorder="1" applyAlignment="1">
      <alignment/>
    </xf>
    <xf numFmtId="164" fontId="4" fillId="0" borderId="8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0" fillId="0" borderId="10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20" fillId="0" borderId="8" xfId="15" applyNumberFormat="1" applyFont="1" applyBorder="1" applyAlignment="1">
      <alignment/>
    </xf>
    <xf numFmtId="164" fontId="20" fillId="0" borderId="10" xfId="15" applyNumberFormat="1" applyFont="1" applyBorder="1" applyAlignment="1">
      <alignment/>
    </xf>
    <xf numFmtId="164" fontId="20" fillId="0" borderId="13" xfId="15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164" fontId="4" fillId="0" borderId="10" xfId="15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0" fillId="0" borderId="8" xfId="0" applyFont="1" applyBorder="1" applyAlignment="1">
      <alignment horizontal="center"/>
    </xf>
    <xf numFmtId="0" fontId="20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5" fillId="0" borderId="0" xfId="15" applyNumberFormat="1" applyFont="1" applyBorder="1" applyAlignment="1">
      <alignment/>
    </xf>
    <xf numFmtId="0" fontId="14" fillId="0" borderId="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31" xfId="0" applyFont="1" applyBorder="1" applyAlignment="1">
      <alignment/>
    </xf>
    <xf numFmtId="164" fontId="4" fillId="0" borderId="32" xfId="15" applyNumberFormat="1" applyFont="1" applyBorder="1" applyAlignment="1">
      <alignment/>
    </xf>
    <xf numFmtId="0" fontId="10" fillId="0" borderId="7" xfId="0" applyFont="1" applyBorder="1" applyAlignment="1">
      <alignment horizontal="left"/>
    </xf>
    <xf numFmtId="164" fontId="4" fillId="0" borderId="33" xfId="15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1" xfId="15" applyNumberFormat="1" applyFont="1" applyBorder="1" applyAlignment="1">
      <alignment/>
    </xf>
    <xf numFmtId="0" fontId="20" fillId="0" borderId="9" xfId="0" applyFont="1" applyBorder="1" applyAlignment="1">
      <alignment/>
    </xf>
    <xf numFmtId="164" fontId="20" fillId="0" borderId="11" xfId="15" applyNumberFormat="1" applyFont="1" applyBorder="1" applyAlignment="1">
      <alignment/>
    </xf>
    <xf numFmtId="0" fontId="20" fillId="0" borderId="12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22" xfId="15" applyNumberFormat="1" applyFont="1" applyBorder="1" applyAlignment="1">
      <alignment/>
    </xf>
    <xf numFmtId="0" fontId="20" fillId="0" borderId="34" xfId="0" applyFont="1" applyFill="1" applyBorder="1" applyAlignment="1">
      <alignment horizontal="left"/>
    </xf>
    <xf numFmtId="164" fontId="20" fillId="0" borderId="33" xfId="15" applyNumberFormat="1" applyFont="1" applyBorder="1" applyAlignment="1">
      <alignment/>
    </xf>
    <xf numFmtId="164" fontId="20" fillId="0" borderId="11" xfId="15" applyNumberFormat="1" applyFont="1" applyBorder="1" applyAlignment="1">
      <alignment/>
    </xf>
    <xf numFmtId="0" fontId="20" fillId="0" borderId="9" xfId="0" applyFont="1" applyBorder="1" applyAlignment="1" quotePrefix="1">
      <alignment/>
    </xf>
    <xf numFmtId="0" fontId="2" fillId="0" borderId="12" xfId="0" applyFont="1" applyBorder="1" applyAlignment="1">
      <alignment/>
    </xf>
    <xf numFmtId="164" fontId="20" fillId="0" borderId="22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64" fontId="2" fillId="0" borderId="36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17" fillId="0" borderId="0" xfId="15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4" fillId="0" borderId="37" xfId="0" applyFont="1" applyBorder="1" applyAlignment="1">
      <alignment/>
    </xf>
    <xf numFmtId="164" fontId="2" fillId="0" borderId="38" xfId="15" applyNumberFormat="1" applyFont="1" applyBorder="1" applyAlignment="1">
      <alignment/>
    </xf>
    <xf numFmtId="164" fontId="4" fillId="0" borderId="11" xfId="15" applyNumberFormat="1" applyFont="1" applyBorder="1" applyAlignment="1">
      <alignment/>
    </xf>
    <xf numFmtId="0" fontId="20" fillId="0" borderId="39" xfId="0" applyFont="1" applyFill="1" applyBorder="1" applyAlignment="1">
      <alignment/>
    </xf>
    <xf numFmtId="0" fontId="12" fillId="0" borderId="36" xfId="0" applyFont="1" applyBorder="1" applyAlignment="1">
      <alignment horizontal="center"/>
    </xf>
    <xf numFmtId="164" fontId="2" fillId="0" borderId="40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26" fillId="0" borderId="23" xfId="0" applyFont="1" applyBorder="1" applyAlignment="1">
      <alignment/>
    </xf>
    <xf numFmtId="164" fontId="20" fillId="0" borderId="11" xfId="0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26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0" fontId="20" fillId="0" borderId="10" xfId="0" applyFont="1" applyBorder="1" applyAlignment="1" quotePrefix="1">
      <alignment horizontal="center"/>
    </xf>
    <xf numFmtId="0" fontId="20" fillId="0" borderId="0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80" zoomScaleNormal="80" workbookViewId="0" topLeftCell="A21">
      <selection activeCell="D36" sqref="D36"/>
    </sheetView>
  </sheetViews>
  <sheetFormatPr defaultColWidth="9.140625" defaultRowHeight="12.75"/>
  <cols>
    <col min="1" max="1" width="43.57421875" style="0" customWidth="1"/>
    <col min="2" max="2" width="9.00390625" style="0" customWidth="1"/>
    <col min="3" max="3" width="10.57421875" style="0" customWidth="1"/>
    <col min="4" max="4" width="20.00390625" style="0" customWidth="1"/>
    <col min="5" max="5" width="18.57421875" style="0" customWidth="1"/>
  </cols>
  <sheetData>
    <row r="1" spans="1:5" ht="23.25">
      <c r="A1" s="185" t="s">
        <v>0</v>
      </c>
      <c r="B1" s="185"/>
      <c r="C1" s="185"/>
      <c r="D1" s="185"/>
      <c r="E1" s="185"/>
    </row>
    <row r="2" spans="2:4" ht="5.25" customHeight="1">
      <c r="B2" s="1"/>
      <c r="C2" s="2"/>
      <c r="D2" s="2"/>
    </row>
    <row r="3" spans="1:5" ht="16.5">
      <c r="A3" s="186" t="s">
        <v>1</v>
      </c>
      <c r="B3" s="186"/>
      <c r="C3" s="186"/>
      <c r="D3" s="186"/>
      <c r="E3" s="186"/>
    </row>
    <row r="4" spans="1:5" ht="14.25">
      <c r="A4" s="182" t="s">
        <v>2</v>
      </c>
      <c r="B4" s="182"/>
      <c r="C4" s="182"/>
      <c r="D4" s="182"/>
      <c r="E4" s="182"/>
    </row>
    <row r="5" spans="1:4" ht="14.25" hidden="1">
      <c r="A5" s="3"/>
      <c r="B5" s="3"/>
      <c r="C5" s="3"/>
      <c r="D5" s="3"/>
    </row>
    <row r="6" spans="1:5" ht="14.25">
      <c r="A6" s="182" t="s">
        <v>156</v>
      </c>
      <c r="B6" s="182"/>
      <c r="C6" s="182"/>
      <c r="D6" s="182"/>
      <c r="E6" s="182"/>
    </row>
    <row r="7" spans="1:4" ht="13.5" hidden="1">
      <c r="A7" s="4"/>
      <c r="B7" s="5"/>
      <c r="C7" s="6"/>
      <c r="D7" s="6"/>
    </row>
    <row r="8" spans="2:5" ht="12.75" customHeight="1">
      <c r="B8" s="1"/>
      <c r="C8" s="90" t="s">
        <v>135</v>
      </c>
      <c r="D8" s="90"/>
      <c r="E8" s="90"/>
    </row>
    <row r="9" spans="2:4" ht="13.5" thickBot="1">
      <c r="B9" s="1"/>
      <c r="C9" s="2"/>
      <c r="D9" s="2"/>
    </row>
    <row r="10" spans="1:5" ht="18.75" customHeight="1" thickTop="1">
      <c r="A10" s="7" t="s">
        <v>3</v>
      </c>
      <c r="B10" s="8" t="s">
        <v>4</v>
      </c>
      <c r="C10" s="9" t="s">
        <v>121</v>
      </c>
      <c r="D10" s="81" t="s">
        <v>157</v>
      </c>
      <c r="E10" s="10" t="s">
        <v>5</v>
      </c>
    </row>
    <row r="11" spans="1:5" ht="18.75" customHeight="1">
      <c r="A11" s="11">
        <v>1</v>
      </c>
      <c r="B11" s="12">
        <v>2</v>
      </c>
      <c r="C11" s="13">
        <v>3</v>
      </c>
      <c r="D11" s="82">
        <v>4</v>
      </c>
      <c r="E11" s="89">
        <v>5</v>
      </c>
    </row>
    <row r="12" spans="1:5" ht="18.75" customHeight="1">
      <c r="A12" s="15" t="s">
        <v>6</v>
      </c>
      <c r="B12" s="16"/>
      <c r="C12" s="17"/>
      <c r="D12" s="83">
        <f>D13+D20</f>
        <v>12328641695</v>
      </c>
      <c r="E12" s="170">
        <f>D12</f>
        <v>12328641695</v>
      </c>
    </row>
    <row r="13" spans="1:5" ht="18.75" customHeight="1">
      <c r="A13" s="18" t="s">
        <v>7</v>
      </c>
      <c r="B13" s="19" t="s">
        <v>8</v>
      </c>
      <c r="C13" s="93" t="s">
        <v>136</v>
      </c>
      <c r="D13" s="84">
        <v>12066733587</v>
      </c>
      <c r="E13" s="170">
        <f>D13</f>
        <v>12066733587</v>
      </c>
    </row>
    <row r="14" spans="1:5" ht="18.75" customHeight="1">
      <c r="A14" s="21" t="s">
        <v>9</v>
      </c>
      <c r="B14" s="19" t="s">
        <v>10</v>
      </c>
      <c r="C14" s="93" t="s">
        <v>138</v>
      </c>
      <c r="D14" s="85"/>
      <c r="E14" s="171"/>
    </row>
    <row r="15" spans="1:5" ht="18.75" customHeight="1">
      <c r="A15" s="21" t="s">
        <v>205</v>
      </c>
      <c r="B15" s="19">
        <v>10</v>
      </c>
      <c r="C15" s="93" t="s">
        <v>137</v>
      </c>
      <c r="D15" s="84">
        <f>D13</f>
        <v>12066733587</v>
      </c>
      <c r="E15" s="170">
        <f>D15</f>
        <v>12066733587</v>
      </c>
    </row>
    <row r="16" spans="1:5" ht="18.75" customHeight="1">
      <c r="A16" s="21" t="s">
        <v>120</v>
      </c>
      <c r="C16" s="20"/>
      <c r="E16" s="171"/>
    </row>
    <row r="17" spans="1:5" ht="18.75" customHeight="1">
      <c r="A17" s="21" t="s">
        <v>11</v>
      </c>
      <c r="B17" s="19">
        <v>11</v>
      </c>
      <c r="C17" s="93" t="s">
        <v>139</v>
      </c>
      <c r="D17" s="84">
        <v>10115088462</v>
      </c>
      <c r="E17" s="170">
        <f>D17</f>
        <v>10115088462</v>
      </c>
    </row>
    <row r="18" spans="1:5" ht="18.75" customHeight="1">
      <c r="A18" s="21" t="s">
        <v>122</v>
      </c>
      <c r="B18" s="19">
        <v>20</v>
      </c>
      <c r="C18" s="20"/>
      <c r="D18" s="84">
        <f>D15-D17</f>
        <v>1951645125</v>
      </c>
      <c r="E18" s="170">
        <f>D18</f>
        <v>1951645125</v>
      </c>
    </row>
    <row r="19" spans="1:5" ht="18.75" customHeight="1">
      <c r="A19" s="21" t="s">
        <v>123</v>
      </c>
      <c r="C19" s="20"/>
      <c r="D19" s="84"/>
      <c r="E19" s="171"/>
    </row>
    <row r="20" spans="1:5" ht="18.75" customHeight="1">
      <c r="A20" s="21" t="s">
        <v>12</v>
      </c>
      <c r="B20" s="19">
        <v>21</v>
      </c>
      <c r="C20" s="93" t="s">
        <v>140</v>
      </c>
      <c r="D20" s="84">
        <v>261908108</v>
      </c>
      <c r="E20" s="170">
        <f aca="true" t="shared" si="0" ref="E20:E25">D20</f>
        <v>261908108</v>
      </c>
    </row>
    <row r="21" spans="1:5" ht="18.75" customHeight="1">
      <c r="A21" s="21" t="s">
        <v>13</v>
      </c>
      <c r="B21" s="19">
        <v>22</v>
      </c>
      <c r="C21" s="93" t="s">
        <v>141</v>
      </c>
      <c r="D21" s="84">
        <v>389323135</v>
      </c>
      <c r="E21" s="170">
        <f t="shared" si="0"/>
        <v>389323135</v>
      </c>
    </row>
    <row r="22" spans="1:5" ht="18.75" customHeight="1">
      <c r="A22" s="24" t="s">
        <v>14</v>
      </c>
      <c r="B22" s="25">
        <v>23</v>
      </c>
      <c r="C22" s="22"/>
      <c r="D22" s="85">
        <v>365112439</v>
      </c>
      <c r="E22" s="181">
        <f t="shared" si="0"/>
        <v>365112439</v>
      </c>
    </row>
    <row r="23" spans="1:5" ht="18.75" customHeight="1">
      <c r="A23" s="21" t="s">
        <v>124</v>
      </c>
      <c r="B23" s="26">
        <v>24</v>
      </c>
      <c r="C23" s="20"/>
      <c r="D23" s="84">
        <v>118744473</v>
      </c>
      <c r="E23" s="170">
        <f t="shared" si="0"/>
        <v>118744473</v>
      </c>
    </row>
    <row r="24" spans="1:5" ht="18.75" customHeight="1">
      <c r="A24" s="21" t="s">
        <v>125</v>
      </c>
      <c r="B24" s="26">
        <v>25</v>
      </c>
      <c r="C24" s="20"/>
      <c r="D24" s="84">
        <v>394146740</v>
      </c>
      <c r="E24" s="170">
        <f t="shared" si="0"/>
        <v>394146740</v>
      </c>
    </row>
    <row r="25" spans="1:5" ht="18.75" customHeight="1">
      <c r="A25" s="21" t="s">
        <v>127</v>
      </c>
      <c r="B25" s="26">
        <v>30</v>
      </c>
      <c r="C25" s="20"/>
      <c r="D25" s="84">
        <f>D18+D20-D21-D23-D24</f>
        <v>1311338885</v>
      </c>
      <c r="E25" s="170">
        <f t="shared" si="0"/>
        <v>1311338885</v>
      </c>
    </row>
    <row r="26" spans="1:5" ht="18.75" customHeight="1">
      <c r="A26" s="91" t="s">
        <v>126</v>
      </c>
      <c r="B26" s="20"/>
      <c r="C26" s="20"/>
      <c r="D26" s="84"/>
      <c r="E26" s="171"/>
    </row>
    <row r="27" spans="1:5" ht="18.75" customHeight="1">
      <c r="A27" s="21" t="s">
        <v>128</v>
      </c>
      <c r="B27" s="26">
        <v>31</v>
      </c>
      <c r="C27" s="20"/>
      <c r="D27" s="84">
        <v>9809090</v>
      </c>
      <c r="E27" s="170">
        <f>D27</f>
        <v>9809090</v>
      </c>
    </row>
    <row r="28" spans="1:5" ht="18.75" customHeight="1">
      <c r="A28" s="21" t="s">
        <v>129</v>
      </c>
      <c r="B28" s="26">
        <v>32</v>
      </c>
      <c r="C28" s="20"/>
      <c r="D28" s="84">
        <v>72049843</v>
      </c>
      <c r="E28" s="170">
        <f>D28</f>
        <v>72049843</v>
      </c>
    </row>
    <row r="29" spans="1:5" ht="18.75" customHeight="1">
      <c r="A29" s="21" t="s">
        <v>130</v>
      </c>
      <c r="B29" s="26">
        <v>40</v>
      </c>
      <c r="C29" s="20"/>
      <c r="D29" s="84">
        <f>D27-D28</f>
        <v>-62240753</v>
      </c>
      <c r="E29" s="170">
        <f>D29</f>
        <v>-62240753</v>
      </c>
    </row>
    <row r="30" spans="1:5" ht="18.75" customHeight="1">
      <c r="A30" s="21" t="s">
        <v>131</v>
      </c>
      <c r="B30" s="26">
        <v>50</v>
      </c>
      <c r="C30" s="20"/>
      <c r="D30" s="84">
        <f>D25+D29</f>
        <v>1249098132</v>
      </c>
      <c r="E30" s="170">
        <f>D30</f>
        <v>1249098132</v>
      </c>
    </row>
    <row r="31" spans="1:5" ht="18.75" customHeight="1">
      <c r="A31" s="21" t="s">
        <v>132</v>
      </c>
      <c r="B31" s="26">
        <v>51</v>
      </c>
      <c r="C31" s="93" t="s">
        <v>142</v>
      </c>
      <c r="D31" s="84">
        <v>174873738</v>
      </c>
      <c r="E31" s="170">
        <f>D31</f>
        <v>174873738</v>
      </c>
    </row>
    <row r="32" spans="1:5" ht="18.75" customHeight="1">
      <c r="A32" s="21" t="s">
        <v>133</v>
      </c>
      <c r="B32" s="26">
        <v>52</v>
      </c>
      <c r="C32" s="93"/>
      <c r="D32" s="84"/>
      <c r="E32" s="171"/>
    </row>
    <row r="33" spans="1:5" ht="18.75" customHeight="1">
      <c r="A33" s="27" t="s">
        <v>134</v>
      </c>
      <c r="B33" s="28">
        <v>60</v>
      </c>
      <c r="C33" s="29"/>
      <c r="D33" s="86">
        <f>D30-D31</f>
        <v>1074224394</v>
      </c>
      <c r="E33" s="170">
        <f>D33</f>
        <v>1074224394</v>
      </c>
    </row>
    <row r="34" spans="1:5" ht="18.75" customHeight="1">
      <c r="A34" s="27" t="s">
        <v>198</v>
      </c>
      <c r="B34" s="28">
        <v>70</v>
      </c>
      <c r="C34" s="29"/>
      <c r="D34" s="87">
        <v>707</v>
      </c>
      <c r="E34" s="170">
        <v>707</v>
      </c>
    </row>
    <row r="35" spans="1:5" ht="18.75" customHeight="1" thickBot="1">
      <c r="A35" s="30"/>
      <c r="B35" s="31"/>
      <c r="C35" s="32"/>
      <c r="D35" s="88"/>
      <c r="E35" s="172"/>
    </row>
    <row r="36" ht="18.75" customHeight="1" thickTop="1">
      <c r="E36" s="92"/>
    </row>
    <row r="37" spans="4:5" ht="12.75" customHeight="1">
      <c r="D37" s="175" t="s">
        <v>191</v>
      </c>
      <c r="E37" s="175"/>
    </row>
    <row r="38" spans="1:3" ht="12.75" customHeight="1">
      <c r="A38" s="57"/>
      <c r="B38" s="57"/>
      <c r="C38" s="57"/>
    </row>
    <row r="39" spans="1:5" ht="12.75" customHeight="1">
      <c r="A39" s="183" t="s">
        <v>197</v>
      </c>
      <c r="B39" s="183"/>
      <c r="C39" s="183"/>
      <c r="D39" s="183"/>
      <c r="E39" s="183"/>
    </row>
    <row r="40" ht="12.75" customHeight="1"/>
    <row r="41" ht="12.75" customHeight="1"/>
    <row r="42" spans="1:5" ht="12.75" customHeight="1">
      <c r="A42" s="57"/>
      <c r="B42" s="57"/>
      <c r="C42" s="57"/>
      <c r="D42" s="57"/>
      <c r="E42" s="57"/>
    </row>
    <row r="43" spans="1:5" ht="12.75" customHeight="1">
      <c r="A43" s="57"/>
      <c r="B43" s="57"/>
      <c r="C43" s="57"/>
      <c r="D43" s="57"/>
      <c r="E43" s="57"/>
    </row>
    <row r="44" spans="1:5" ht="12.75" customHeight="1">
      <c r="A44" s="57"/>
      <c r="B44" s="57"/>
      <c r="C44" s="57"/>
      <c r="D44" s="57"/>
      <c r="E44" s="57"/>
    </row>
    <row r="45" spans="1:5" ht="12.75" customHeight="1">
      <c r="A45" s="57"/>
      <c r="B45" s="57"/>
      <c r="C45" s="57"/>
      <c r="D45" s="57"/>
      <c r="E45" s="57"/>
    </row>
    <row r="46" spans="1:5" ht="12.75" customHeight="1">
      <c r="A46" s="184" t="s">
        <v>196</v>
      </c>
      <c r="B46" s="184"/>
      <c r="C46" s="184"/>
      <c r="D46" s="184"/>
      <c r="E46" s="184"/>
    </row>
    <row r="47" spans="1:5" ht="12.75" customHeight="1">
      <c r="A47" s="57"/>
      <c r="B47" s="57"/>
      <c r="C47" s="57"/>
      <c r="D47" s="57"/>
      <c r="E47" s="57"/>
    </row>
    <row r="48" ht="12.75" customHeight="1"/>
  </sheetData>
  <mergeCells count="6">
    <mergeCell ref="A6:E6"/>
    <mergeCell ref="A39:E39"/>
    <mergeCell ref="A46:E46"/>
    <mergeCell ref="A1:E1"/>
    <mergeCell ref="A3:E3"/>
    <mergeCell ref="A4:E4"/>
  </mergeCells>
  <printOptions/>
  <pageMargins left="0.37" right="0.17" top="0.42" bottom="0.31" header="0.22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67">
      <selection activeCell="D16" sqref="D16"/>
    </sheetView>
  </sheetViews>
  <sheetFormatPr defaultColWidth="9.140625" defaultRowHeight="12.75"/>
  <cols>
    <col min="1" max="1" width="45.421875" style="0" customWidth="1"/>
    <col min="2" max="2" width="7.57421875" style="0" customWidth="1"/>
    <col min="3" max="3" width="9.7109375" style="0" customWidth="1"/>
    <col min="4" max="4" width="16.8515625" style="0" customWidth="1"/>
    <col min="5" max="5" width="18.57421875" style="0" customWidth="1"/>
  </cols>
  <sheetData>
    <row r="1" spans="1:5" ht="24.75">
      <c r="A1" s="188" t="s">
        <v>15</v>
      </c>
      <c r="B1" s="188"/>
      <c r="C1" s="188"/>
      <c r="D1" s="188"/>
      <c r="E1" s="188"/>
    </row>
    <row r="2" spans="1:4" ht="17.25" customHeight="1">
      <c r="A2" s="33"/>
      <c r="B2" s="33"/>
      <c r="C2" s="33"/>
      <c r="D2" s="33"/>
    </row>
    <row r="3" spans="1:5" ht="14.25">
      <c r="A3" s="182" t="s">
        <v>16</v>
      </c>
      <c r="B3" s="182"/>
      <c r="C3" s="182"/>
      <c r="D3" s="182"/>
      <c r="E3" s="182"/>
    </row>
    <row r="4" spans="1:5" ht="14.25">
      <c r="A4" s="182" t="s">
        <v>158</v>
      </c>
      <c r="B4" s="182"/>
      <c r="C4" s="182"/>
      <c r="D4" s="182"/>
      <c r="E4" s="182"/>
    </row>
    <row r="5" spans="1:5" ht="16.5">
      <c r="A5" s="34"/>
      <c r="B5" s="35"/>
      <c r="C5" s="35"/>
      <c r="D5" s="190" t="s">
        <v>206</v>
      </c>
      <c r="E5" s="190"/>
    </row>
    <row r="6" spans="1:4" ht="17.25" thickBot="1">
      <c r="A6" s="34"/>
      <c r="B6" s="35"/>
      <c r="C6" s="35"/>
      <c r="D6" s="36"/>
    </row>
    <row r="7" spans="1:5" ht="16.5" customHeight="1" thickTop="1">
      <c r="A7" s="7" t="s">
        <v>17</v>
      </c>
      <c r="B7" s="120" t="s">
        <v>18</v>
      </c>
      <c r="C7" s="121" t="s">
        <v>19</v>
      </c>
      <c r="D7" s="120" t="s">
        <v>20</v>
      </c>
      <c r="E7" s="122" t="s">
        <v>21</v>
      </c>
    </row>
    <row r="8" spans="1:5" ht="16.5" customHeight="1">
      <c r="A8" s="123" t="s">
        <v>22</v>
      </c>
      <c r="B8" s="54">
        <v>100</v>
      </c>
      <c r="C8" s="40"/>
      <c r="D8" s="97">
        <f>D10+D13+D17+D23+D26</f>
        <v>62824749199</v>
      </c>
      <c r="E8" s="124">
        <f>E10+E13+E17+E23+E26</f>
        <v>88570098228</v>
      </c>
    </row>
    <row r="9" spans="1:5" ht="16.5" customHeight="1">
      <c r="A9" s="125" t="s">
        <v>75</v>
      </c>
      <c r="B9" s="41"/>
      <c r="C9" s="42"/>
      <c r="D9" s="98"/>
      <c r="E9" s="126"/>
    </row>
    <row r="10" spans="1:5" ht="16.5" customHeight="1">
      <c r="A10" s="127" t="s">
        <v>76</v>
      </c>
      <c r="B10" s="43">
        <v>110</v>
      </c>
      <c r="C10" s="44"/>
      <c r="D10" s="99">
        <f>D11+D12</f>
        <v>2809928155</v>
      </c>
      <c r="E10" s="138">
        <f>E11+E12</f>
        <v>1296920747</v>
      </c>
    </row>
    <row r="11" spans="1:5" ht="16.5" customHeight="1">
      <c r="A11" s="129" t="s">
        <v>77</v>
      </c>
      <c r="B11" s="45">
        <v>111</v>
      </c>
      <c r="C11" s="44" t="s">
        <v>23</v>
      </c>
      <c r="D11" s="100">
        <v>232103481</v>
      </c>
      <c r="E11" s="130">
        <v>77702329</v>
      </c>
    </row>
    <row r="12" spans="1:5" ht="16.5" customHeight="1">
      <c r="A12" s="129" t="s">
        <v>148</v>
      </c>
      <c r="B12" s="45">
        <v>112</v>
      </c>
      <c r="C12" s="44"/>
      <c r="D12" s="100">
        <f>216824674+2361000000</f>
        <v>2577824674</v>
      </c>
      <c r="E12" s="130">
        <f>1208424389+3587764+1570971+5635294</f>
        <v>1219218418</v>
      </c>
    </row>
    <row r="13" spans="1:5" ht="16.5" customHeight="1">
      <c r="A13" s="127" t="s">
        <v>24</v>
      </c>
      <c r="B13" s="43">
        <v>120</v>
      </c>
      <c r="C13" s="44" t="s">
        <v>25</v>
      </c>
      <c r="D13" s="99">
        <f>D14+D16</f>
        <v>29158805808</v>
      </c>
      <c r="E13" s="138">
        <f>E14+E15+E16</f>
        <v>61555661408</v>
      </c>
    </row>
    <row r="14" spans="1:5" ht="16.5" customHeight="1">
      <c r="A14" s="129" t="s">
        <v>26</v>
      </c>
      <c r="B14" s="45">
        <v>121</v>
      </c>
      <c r="C14" s="45"/>
      <c r="D14" s="100">
        <v>30190819808</v>
      </c>
      <c r="E14" s="138">
        <v>33587675408</v>
      </c>
    </row>
    <row r="15" spans="1:5" ht="16.5" customHeight="1">
      <c r="A15" s="129" t="s">
        <v>192</v>
      </c>
      <c r="B15" s="45">
        <v>128</v>
      </c>
      <c r="C15" s="44"/>
      <c r="D15" s="100"/>
      <c r="E15" s="138">
        <v>29000000000</v>
      </c>
    </row>
    <row r="16" spans="1:5" ht="16.5" customHeight="1">
      <c r="A16" s="129" t="s">
        <v>199</v>
      </c>
      <c r="B16" s="45">
        <v>129</v>
      </c>
      <c r="C16" s="95"/>
      <c r="D16" s="100">
        <v>-1032014000</v>
      </c>
      <c r="E16" s="138">
        <f>D16</f>
        <v>-1032014000</v>
      </c>
    </row>
    <row r="17" spans="1:5" ht="16.5" customHeight="1">
      <c r="A17" s="127" t="s">
        <v>78</v>
      </c>
      <c r="B17" s="43">
        <v>130</v>
      </c>
      <c r="C17" s="44"/>
      <c r="D17" s="99">
        <f>D18+D19+D20+D21+D22</f>
        <v>21530599595</v>
      </c>
      <c r="E17" s="128">
        <f>E18+E19+E20+E21+E22</f>
        <v>18095909381</v>
      </c>
    </row>
    <row r="18" spans="1:5" ht="16.5" customHeight="1">
      <c r="A18" s="129" t="s">
        <v>27</v>
      </c>
      <c r="B18" s="45">
        <v>131</v>
      </c>
      <c r="C18" s="44"/>
      <c r="D18" s="100">
        <v>12033765403</v>
      </c>
      <c r="E18" s="130">
        <v>10405325094</v>
      </c>
    </row>
    <row r="19" spans="1:5" ht="16.5" customHeight="1">
      <c r="A19" s="129" t="s">
        <v>28</v>
      </c>
      <c r="B19" s="45">
        <v>132</v>
      </c>
      <c r="C19" s="44"/>
      <c r="D19" s="100">
        <v>2500000000</v>
      </c>
      <c r="E19" s="130">
        <f>2500000000+1193475000</f>
        <v>3693475000</v>
      </c>
    </row>
    <row r="20" spans="1:5" ht="16.5" customHeight="1">
      <c r="A20" s="129" t="s">
        <v>29</v>
      </c>
      <c r="B20" s="45">
        <v>133</v>
      </c>
      <c r="C20" s="44"/>
      <c r="D20" s="100"/>
      <c r="E20" s="130"/>
    </row>
    <row r="21" spans="1:5" ht="16.5" customHeight="1">
      <c r="A21" s="129" t="s">
        <v>79</v>
      </c>
      <c r="B21" s="45">
        <v>135</v>
      </c>
      <c r="C21" s="44" t="s">
        <v>30</v>
      </c>
      <c r="D21" s="103">
        <v>6996834192</v>
      </c>
      <c r="E21" s="138">
        <f>6976634728-3018826905+39301464</f>
        <v>3997109287</v>
      </c>
    </row>
    <row r="22" spans="1:5" ht="16.5" customHeight="1">
      <c r="A22" s="129" t="s">
        <v>149</v>
      </c>
      <c r="B22" s="45">
        <v>139</v>
      </c>
      <c r="C22" s="44"/>
      <c r="D22" s="100"/>
      <c r="E22" s="130"/>
    </row>
    <row r="23" spans="1:5" ht="16.5" customHeight="1">
      <c r="A23" s="127" t="s">
        <v>31</v>
      </c>
      <c r="B23" s="43">
        <v>140</v>
      </c>
      <c r="C23" s="45"/>
      <c r="D23" s="99">
        <f>D24+D25</f>
        <v>7600961571</v>
      </c>
      <c r="E23" s="128">
        <f>E24+E25</f>
        <v>4436004974</v>
      </c>
    </row>
    <row r="24" spans="1:5" ht="16.5" customHeight="1">
      <c r="A24" s="131" t="s">
        <v>32</v>
      </c>
      <c r="B24" s="45">
        <v>141</v>
      </c>
      <c r="C24" s="44" t="s">
        <v>33</v>
      </c>
      <c r="D24" s="100">
        <v>7600961571</v>
      </c>
      <c r="E24" s="130">
        <f>4168413164+267591810</f>
        <v>4436004974</v>
      </c>
    </row>
    <row r="25" spans="1:5" ht="16.5" customHeight="1">
      <c r="A25" s="129" t="s">
        <v>150</v>
      </c>
      <c r="B25" s="45">
        <v>149</v>
      </c>
      <c r="C25" s="44"/>
      <c r="D25" s="100"/>
      <c r="E25" s="130"/>
    </row>
    <row r="26" spans="1:5" ht="16.5" customHeight="1">
      <c r="A26" s="127" t="s">
        <v>34</v>
      </c>
      <c r="B26" s="43">
        <v>150</v>
      </c>
      <c r="C26" s="44"/>
      <c r="D26" s="99">
        <f>D27+D28+D29+D30</f>
        <v>1724454070</v>
      </c>
      <c r="E26" s="128">
        <f>E27+E28+E29+E30</f>
        <v>3185601718</v>
      </c>
    </row>
    <row r="27" spans="1:5" ht="16.5" customHeight="1">
      <c r="A27" s="129" t="s">
        <v>151</v>
      </c>
      <c r="B27" s="45">
        <v>151</v>
      </c>
      <c r="C27" s="44"/>
      <c r="D27" s="100"/>
      <c r="E27" s="130">
        <v>262536445</v>
      </c>
    </row>
    <row r="28" spans="1:5" ht="16.5" customHeight="1">
      <c r="A28" s="129" t="s">
        <v>35</v>
      </c>
      <c r="B28" s="45">
        <v>152</v>
      </c>
      <c r="C28" s="44"/>
      <c r="D28" s="100"/>
      <c r="E28" s="132"/>
    </row>
    <row r="29" spans="1:5" ht="16.5" customHeight="1">
      <c r="A29" s="129" t="s">
        <v>36</v>
      </c>
      <c r="B29" s="45">
        <v>154</v>
      </c>
      <c r="C29" s="44" t="s">
        <v>37</v>
      </c>
      <c r="D29" s="100"/>
      <c r="E29" s="130"/>
    </row>
    <row r="30" spans="1:5" ht="16.5" customHeight="1">
      <c r="A30" s="129" t="s">
        <v>38</v>
      </c>
      <c r="B30" s="45">
        <v>158</v>
      </c>
      <c r="C30" s="44"/>
      <c r="D30" s="100">
        <v>1724454070</v>
      </c>
      <c r="E30" s="130">
        <f>451822752+2471242521</f>
        <v>2923065273</v>
      </c>
    </row>
    <row r="31" spans="1:5" ht="16.5" customHeight="1">
      <c r="A31" s="133" t="s">
        <v>152</v>
      </c>
      <c r="B31" s="46">
        <v>200</v>
      </c>
      <c r="C31" s="134"/>
      <c r="D31" s="101">
        <f>D34+D38</f>
        <v>9031672643</v>
      </c>
      <c r="E31" s="135">
        <f>E34+E38+E43</f>
        <v>9855017733</v>
      </c>
    </row>
    <row r="32" spans="1:5" ht="16.5" customHeight="1">
      <c r="A32" s="136" t="s">
        <v>153</v>
      </c>
      <c r="B32" s="47"/>
      <c r="C32" s="47"/>
      <c r="D32" s="102"/>
      <c r="E32" s="137"/>
    </row>
    <row r="33" spans="1:5" ht="16.5" customHeight="1">
      <c r="A33" s="127" t="s">
        <v>39</v>
      </c>
      <c r="B33" s="43">
        <v>210</v>
      </c>
      <c r="C33" s="48"/>
      <c r="D33" s="100"/>
      <c r="E33" s="130"/>
    </row>
    <row r="34" spans="1:5" ht="16.5" customHeight="1">
      <c r="A34" s="127" t="s">
        <v>40</v>
      </c>
      <c r="B34" s="43">
        <v>220</v>
      </c>
      <c r="C34" s="45"/>
      <c r="D34" s="99">
        <f>D35</f>
        <v>2821672643</v>
      </c>
      <c r="E34" s="128">
        <f>E35</f>
        <v>2758435084</v>
      </c>
    </row>
    <row r="35" spans="1:5" ht="16.5" customHeight="1">
      <c r="A35" s="129" t="s">
        <v>41</v>
      </c>
      <c r="B35" s="45">
        <v>221</v>
      </c>
      <c r="C35" s="45" t="s">
        <v>42</v>
      </c>
      <c r="D35" s="103">
        <f>D36+D37</f>
        <v>2821672643</v>
      </c>
      <c r="E35" s="138">
        <f>E36+E37</f>
        <v>2758435084</v>
      </c>
    </row>
    <row r="36" spans="1:5" ht="16.5" customHeight="1">
      <c r="A36" s="139" t="s">
        <v>43</v>
      </c>
      <c r="B36" s="45">
        <v>222</v>
      </c>
      <c r="C36" s="45"/>
      <c r="D36" s="103">
        <v>5956887710</v>
      </c>
      <c r="E36" s="138">
        <v>5980144910</v>
      </c>
    </row>
    <row r="37" spans="1:5" ht="16.5" customHeight="1">
      <c r="A37" s="139" t="s">
        <v>80</v>
      </c>
      <c r="B37" s="45">
        <v>223</v>
      </c>
      <c r="C37" s="45"/>
      <c r="D37" s="100">
        <v>-3135215067</v>
      </c>
      <c r="E37" s="130">
        <v>-3221709826</v>
      </c>
    </row>
    <row r="38" spans="1:5" ht="16.5" customHeight="1">
      <c r="A38" s="140" t="s">
        <v>44</v>
      </c>
      <c r="B38" s="49">
        <v>250</v>
      </c>
      <c r="C38" s="50"/>
      <c r="D38" s="101">
        <f>D39+D40+D41+D42</f>
        <v>6210000000</v>
      </c>
      <c r="E38" s="135">
        <f>E39+E40+E41+E42</f>
        <v>7090582649</v>
      </c>
    </row>
    <row r="39" spans="1:5" ht="16.5" customHeight="1">
      <c r="A39" s="129" t="s">
        <v>207</v>
      </c>
      <c r="B39" s="45">
        <v>251</v>
      </c>
      <c r="C39" s="53" t="s">
        <v>45</v>
      </c>
      <c r="D39" s="51"/>
      <c r="E39" s="141">
        <v>880582649</v>
      </c>
    </row>
    <row r="40" spans="1:5" ht="16.5" customHeight="1">
      <c r="A40" s="129" t="s">
        <v>81</v>
      </c>
      <c r="B40" s="45">
        <v>252</v>
      </c>
      <c r="C40" s="51"/>
      <c r="D40" s="100">
        <v>4410000000</v>
      </c>
      <c r="E40" s="141">
        <v>4410000000</v>
      </c>
    </row>
    <row r="41" spans="1:5" ht="16.5" customHeight="1">
      <c r="A41" s="129" t="s">
        <v>46</v>
      </c>
      <c r="B41" s="45">
        <v>258</v>
      </c>
      <c r="C41" s="51"/>
      <c r="D41" s="100">
        <v>1800000000</v>
      </c>
      <c r="E41" s="173">
        <v>1800000000</v>
      </c>
    </row>
    <row r="42" spans="1:5" ht="16.5" customHeight="1">
      <c r="A42" s="129" t="s">
        <v>82</v>
      </c>
      <c r="B42" s="45">
        <v>259</v>
      </c>
      <c r="C42" s="51"/>
      <c r="D42" s="51"/>
      <c r="E42" s="142"/>
    </row>
    <row r="43" spans="1:5" ht="16.5" customHeight="1">
      <c r="A43" s="127" t="s">
        <v>47</v>
      </c>
      <c r="B43" s="43">
        <v>260</v>
      </c>
      <c r="C43" s="45"/>
      <c r="D43" s="105">
        <f>D44</f>
        <v>0</v>
      </c>
      <c r="E43" s="132">
        <f>E44</f>
        <v>6000000</v>
      </c>
    </row>
    <row r="44" spans="1:5" ht="16.5" customHeight="1">
      <c r="A44" s="131" t="s">
        <v>48</v>
      </c>
      <c r="B44" s="52">
        <v>261</v>
      </c>
      <c r="C44" s="53" t="s">
        <v>49</v>
      </c>
      <c r="D44" s="104"/>
      <c r="E44" s="141">
        <v>6000000</v>
      </c>
    </row>
    <row r="45" spans="1:5" ht="16.5" customHeight="1" thickBot="1">
      <c r="A45" s="143" t="s">
        <v>83</v>
      </c>
      <c r="B45" s="144">
        <v>270</v>
      </c>
      <c r="C45" s="145"/>
      <c r="D45" s="146">
        <f>D8+D31</f>
        <v>71856421842</v>
      </c>
      <c r="E45" s="157">
        <f>E8+E31</f>
        <v>98425115961</v>
      </c>
    </row>
    <row r="46" spans="1:5" ht="18.75" customHeight="1" thickTop="1">
      <c r="A46" s="116"/>
      <c r="B46" s="117"/>
      <c r="C46" s="118"/>
      <c r="D46" s="119"/>
      <c r="E46" s="119"/>
    </row>
    <row r="47" spans="1:5" ht="18.75" customHeight="1" thickBot="1">
      <c r="A47" s="147"/>
      <c r="B47" s="148"/>
      <c r="C47" s="118"/>
      <c r="D47" s="149"/>
      <c r="E47" s="149"/>
    </row>
    <row r="48" spans="1:5" ht="18.75" customHeight="1" thickTop="1">
      <c r="A48" s="7" t="s">
        <v>50</v>
      </c>
      <c r="B48" s="151" t="s">
        <v>18</v>
      </c>
      <c r="C48" s="121" t="s">
        <v>19</v>
      </c>
      <c r="D48" s="120" t="s">
        <v>20</v>
      </c>
      <c r="E48" s="122" t="s">
        <v>21</v>
      </c>
    </row>
    <row r="49" spans="1:5" ht="18.75" customHeight="1">
      <c r="A49" s="152" t="s">
        <v>84</v>
      </c>
      <c r="B49" s="108">
        <v>300</v>
      </c>
      <c r="C49" s="37"/>
      <c r="D49" s="106">
        <f>D50+D60</f>
        <v>41557017746</v>
      </c>
      <c r="E49" s="153">
        <f>E50+E60</f>
        <v>67126052843</v>
      </c>
    </row>
    <row r="50" spans="1:5" ht="18.75" customHeight="1">
      <c r="A50" s="127" t="s">
        <v>51</v>
      </c>
      <c r="B50" s="43">
        <v>310</v>
      </c>
      <c r="C50" s="38"/>
      <c r="D50" s="103">
        <f>D51+D52+D53+D54+D55+D56+D57+D58+D59</f>
        <v>41017312652</v>
      </c>
      <c r="E50" s="138">
        <f>E51+E52+E53+E54+E55+E56+E57+E58+E59</f>
        <v>66621972749</v>
      </c>
    </row>
    <row r="51" spans="1:5" ht="18.75" customHeight="1">
      <c r="A51" s="129" t="s">
        <v>85</v>
      </c>
      <c r="B51" s="45">
        <v>311</v>
      </c>
      <c r="C51" s="53" t="s">
        <v>52</v>
      </c>
      <c r="D51" s="100">
        <v>33845907278</v>
      </c>
      <c r="E51" s="130">
        <v>29796312582</v>
      </c>
    </row>
    <row r="52" spans="1:5" ht="18.75" customHeight="1">
      <c r="A52" s="129" t="s">
        <v>53</v>
      </c>
      <c r="B52" s="45">
        <v>312</v>
      </c>
      <c r="C52" s="53" t="s">
        <v>54</v>
      </c>
      <c r="D52" s="100">
        <v>1976117142</v>
      </c>
      <c r="E52" s="130">
        <v>766857142</v>
      </c>
    </row>
    <row r="53" spans="1:5" ht="18.75" customHeight="1">
      <c r="A53" s="129" t="s">
        <v>55</v>
      </c>
      <c r="B53" s="109">
        <v>313</v>
      </c>
      <c r="C53" s="53" t="s">
        <v>56</v>
      </c>
      <c r="D53" s="103">
        <v>1247800000</v>
      </c>
      <c r="E53" s="138">
        <v>6073000000</v>
      </c>
    </row>
    <row r="54" spans="1:5" ht="18.75" customHeight="1">
      <c r="A54" s="129" t="s">
        <v>57</v>
      </c>
      <c r="B54" s="45">
        <v>314</v>
      </c>
      <c r="C54" s="53" t="s">
        <v>58</v>
      </c>
      <c r="D54" s="100">
        <v>467786474</v>
      </c>
      <c r="E54" s="130">
        <f>1838407402-1117901044</f>
        <v>720506358</v>
      </c>
    </row>
    <row r="55" spans="1:5" ht="18.75" customHeight="1">
      <c r="A55" s="129" t="s">
        <v>59</v>
      </c>
      <c r="B55" s="45">
        <v>315</v>
      </c>
      <c r="C55" s="38"/>
      <c r="D55" s="100">
        <v>57807154</v>
      </c>
      <c r="E55" s="130"/>
    </row>
    <row r="56" spans="1:5" ht="18.75" customHeight="1">
      <c r="A56" s="129" t="s">
        <v>60</v>
      </c>
      <c r="B56" s="45">
        <v>316</v>
      </c>
      <c r="C56" s="53" t="s">
        <v>154</v>
      </c>
      <c r="D56" s="100">
        <v>243567008</v>
      </c>
      <c r="E56" s="130">
        <v>108603008</v>
      </c>
    </row>
    <row r="57" spans="1:5" ht="18.75" customHeight="1">
      <c r="A57" s="129" t="s">
        <v>61</v>
      </c>
      <c r="B57" s="109">
        <v>317</v>
      </c>
      <c r="C57" s="38"/>
      <c r="D57" s="103"/>
      <c r="E57" s="138"/>
    </row>
    <row r="58" spans="1:5" ht="18.75" customHeight="1">
      <c r="A58" s="129" t="s">
        <v>86</v>
      </c>
      <c r="B58" s="45">
        <v>318</v>
      </c>
      <c r="C58" s="147"/>
      <c r="D58" s="100"/>
      <c r="E58" s="130"/>
    </row>
    <row r="59" spans="1:5" ht="18.75" customHeight="1">
      <c r="A59" s="129" t="s">
        <v>87</v>
      </c>
      <c r="B59" s="45">
        <v>319</v>
      </c>
      <c r="C59" s="53" t="s">
        <v>155</v>
      </c>
      <c r="D59" s="100">
        <v>3178327596</v>
      </c>
      <c r="E59" s="130">
        <f>27447035859+1709657800</f>
        <v>29156693659</v>
      </c>
    </row>
    <row r="60" spans="1:5" ht="18.75" customHeight="1">
      <c r="A60" s="127" t="s">
        <v>62</v>
      </c>
      <c r="B60" s="43">
        <v>330</v>
      </c>
      <c r="C60" s="38"/>
      <c r="D60" s="99">
        <f>D61+D62</f>
        <v>539705094</v>
      </c>
      <c r="E60" s="128">
        <f>E61+E62</f>
        <v>504080094</v>
      </c>
    </row>
    <row r="61" spans="1:5" ht="18.75" customHeight="1">
      <c r="A61" s="129" t="s">
        <v>159</v>
      </c>
      <c r="B61" s="43">
        <v>334</v>
      </c>
      <c r="C61" s="38"/>
      <c r="D61" s="100">
        <v>510625000</v>
      </c>
      <c r="E61" s="130">
        <v>475000000</v>
      </c>
    </row>
    <row r="62" spans="1:5" ht="18.75" customHeight="1">
      <c r="A62" s="129" t="s">
        <v>160</v>
      </c>
      <c r="B62" s="43">
        <v>336</v>
      </c>
      <c r="C62" s="38"/>
      <c r="D62" s="100">
        <v>29080094</v>
      </c>
      <c r="E62" s="130">
        <v>29080094</v>
      </c>
    </row>
    <row r="63" spans="1:5" ht="18.75" customHeight="1">
      <c r="A63" s="18" t="s">
        <v>63</v>
      </c>
      <c r="B63" s="110">
        <v>400</v>
      </c>
      <c r="C63" s="38"/>
      <c r="D63" s="107">
        <f>D64+D75</f>
        <v>30299404096</v>
      </c>
      <c r="E63" s="154">
        <f>E64+E75</f>
        <v>31299063118</v>
      </c>
    </row>
    <row r="64" spans="1:5" ht="18.75" customHeight="1">
      <c r="A64" s="127" t="s">
        <v>64</v>
      </c>
      <c r="B64" s="109">
        <v>410</v>
      </c>
      <c r="C64" s="53" t="s">
        <v>193</v>
      </c>
      <c r="D64" s="99">
        <f>D65+D66+D67+D68+D69+D70+D71+D72+D73+D74</f>
        <v>29850502034</v>
      </c>
      <c r="E64" s="128">
        <f>E65+E71+E72+E73+E74</f>
        <v>30919326428</v>
      </c>
    </row>
    <row r="65" spans="1:5" ht="18.75" customHeight="1">
      <c r="A65" s="129" t="s">
        <v>65</v>
      </c>
      <c r="B65" s="45">
        <v>411</v>
      </c>
      <c r="C65" s="38"/>
      <c r="D65" s="100">
        <v>15200000000</v>
      </c>
      <c r="E65" s="130">
        <v>15200000000</v>
      </c>
    </row>
    <row r="66" spans="1:5" ht="18.75" customHeight="1">
      <c r="A66" s="129" t="s">
        <v>66</v>
      </c>
      <c r="B66" s="45">
        <v>412</v>
      </c>
      <c r="C66" s="38"/>
      <c r="D66" s="100"/>
      <c r="E66" s="138"/>
    </row>
    <row r="67" spans="1:5" ht="18.75" customHeight="1">
      <c r="A67" s="129" t="s">
        <v>67</v>
      </c>
      <c r="B67" s="45">
        <v>413</v>
      </c>
      <c r="C67" s="38"/>
      <c r="D67" s="100"/>
      <c r="E67" s="130"/>
    </row>
    <row r="68" spans="1:5" ht="18.75" customHeight="1">
      <c r="A68" s="155" t="s">
        <v>68</v>
      </c>
      <c r="B68" s="45">
        <v>414</v>
      </c>
      <c r="C68" s="38"/>
      <c r="D68" s="100"/>
      <c r="E68" s="130"/>
    </row>
    <row r="69" spans="1:5" ht="18.75" customHeight="1">
      <c r="A69" s="129" t="s">
        <v>69</v>
      </c>
      <c r="B69" s="45">
        <v>415</v>
      </c>
      <c r="C69" s="38"/>
      <c r="D69" s="100"/>
      <c r="E69" s="138"/>
    </row>
    <row r="70" spans="1:5" ht="18.75" customHeight="1">
      <c r="A70" s="129" t="s">
        <v>88</v>
      </c>
      <c r="B70" s="45">
        <v>416</v>
      </c>
      <c r="C70" s="38"/>
      <c r="D70" s="100"/>
      <c r="E70" s="138"/>
    </row>
    <row r="71" spans="1:5" ht="18.75" customHeight="1">
      <c r="A71" s="129" t="s">
        <v>70</v>
      </c>
      <c r="B71" s="109">
        <v>417</v>
      </c>
      <c r="C71" s="39"/>
      <c r="D71" s="103">
        <v>4954833089</v>
      </c>
      <c r="E71" s="174">
        <f>D71</f>
        <v>4954833089</v>
      </c>
    </row>
    <row r="72" spans="1:5" ht="18.75" customHeight="1">
      <c r="A72" s="129" t="s">
        <v>71</v>
      </c>
      <c r="B72" s="45">
        <v>418</v>
      </c>
      <c r="C72" s="39"/>
      <c r="D72" s="100">
        <v>2217258699</v>
      </c>
      <c r="E72" s="138">
        <f>D72</f>
        <v>2217258699</v>
      </c>
    </row>
    <row r="73" spans="1:5" ht="18.75" customHeight="1">
      <c r="A73" s="129" t="s">
        <v>89</v>
      </c>
      <c r="B73" s="45">
        <v>419</v>
      </c>
      <c r="C73" s="39"/>
      <c r="D73" s="100">
        <v>180000000</v>
      </c>
      <c r="E73" s="138">
        <v>174600000</v>
      </c>
    </row>
    <row r="74" spans="1:5" ht="18.75" customHeight="1">
      <c r="A74" s="129" t="s">
        <v>72</v>
      </c>
      <c r="B74" s="109">
        <v>420</v>
      </c>
      <c r="C74" s="39"/>
      <c r="D74" s="103">
        <v>7298410246</v>
      </c>
      <c r="E74" s="130">
        <v>8372634640</v>
      </c>
    </row>
    <row r="75" spans="1:5" ht="18.75" customHeight="1">
      <c r="A75" s="127" t="s">
        <v>73</v>
      </c>
      <c r="B75" s="43">
        <v>430</v>
      </c>
      <c r="C75" s="38"/>
      <c r="D75" s="99">
        <f>D76</f>
        <v>448902062</v>
      </c>
      <c r="E75" s="128">
        <f>E76</f>
        <v>379736690</v>
      </c>
    </row>
    <row r="76" spans="1:5" ht="18.75" customHeight="1">
      <c r="A76" s="129" t="s">
        <v>74</v>
      </c>
      <c r="B76" s="109">
        <v>431</v>
      </c>
      <c r="C76" s="38"/>
      <c r="D76" s="100">
        <v>448902062</v>
      </c>
      <c r="E76" s="130">
        <f>157511988+222224702</f>
        <v>379736690</v>
      </c>
    </row>
    <row r="77" spans="1:5" ht="18.75" customHeight="1" thickBot="1">
      <c r="A77" s="143" t="s">
        <v>90</v>
      </c>
      <c r="B77" s="144">
        <v>440</v>
      </c>
      <c r="C77" s="156"/>
      <c r="D77" s="146">
        <f>D49+D63</f>
        <v>71856421842</v>
      </c>
      <c r="E77" s="157">
        <f>E49+E63</f>
        <v>98425115961</v>
      </c>
    </row>
    <row r="78" spans="1:5" ht="18.75" customHeight="1" thickTop="1">
      <c r="A78" s="116"/>
      <c r="B78" s="150"/>
      <c r="C78" s="118"/>
      <c r="D78" s="149"/>
      <c r="E78" s="149"/>
    </row>
    <row r="79" spans="1:5" ht="12.75">
      <c r="A79" s="57"/>
      <c r="B79" s="57"/>
      <c r="C79" s="189" t="s">
        <v>194</v>
      </c>
      <c r="D79" s="189"/>
      <c r="E79" s="189"/>
    </row>
    <row r="80" spans="1:5" ht="16.5" customHeight="1">
      <c r="A80" s="57"/>
      <c r="B80" s="57"/>
      <c r="C80" s="57"/>
      <c r="D80" s="57"/>
      <c r="E80" s="55"/>
    </row>
    <row r="81" spans="1:5" ht="16.5" customHeight="1">
      <c r="A81" s="79" t="s">
        <v>161</v>
      </c>
      <c r="B81" s="79"/>
      <c r="C81" s="79"/>
      <c r="D81" s="79"/>
      <c r="E81" s="79"/>
    </row>
    <row r="82" spans="1:5" ht="16.5" customHeight="1">
      <c r="A82" s="57"/>
      <c r="B82" s="57"/>
      <c r="C82" s="57"/>
      <c r="D82" s="57"/>
      <c r="E82" s="55"/>
    </row>
    <row r="83" spans="1:5" ht="16.5">
      <c r="A83" s="57"/>
      <c r="B83" s="57"/>
      <c r="C83" s="57"/>
      <c r="D83" s="57"/>
      <c r="E83" s="55"/>
    </row>
    <row r="84" spans="1:5" ht="16.5">
      <c r="A84" s="57"/>
      <c r="B84" s="57"/>
      <c r="C84" s="57"/>
      <c r="D84" s="57"/>
      <c r="E84" s="56"/>
    </row>
    <row r="85" spans="1:5" ht="16.5">
      <c r="A85" s="57"/>
      <c r="B85" s="57"/>
      <c r="C85" s="57"/>
      <c r="D85" s="57"/>
      <c r="E85" s="55"/>
    </row>
    <row r="86" spans="1:5" ht="13.5">
      <c r="A86" s="187" t="s">
        <v>117</v>
      </c>
      <c r="B86" s="187"/>
      <c r="C86" s="187"/>
      <c r="D86" s="187"/>
      <c r="E86" s="187"/>
    </row>
    <row r="87" ht="16.5" customHeight="1"/>
    <row r="88" ht="16.5" customHeight="1"/>
    <row r="89" spans="1:5" ht="16.5">
      <c r="A89" s="57"/>
      <c r="B89" s="57"/>
      <c r="C89" s="57"/>
      <c r="D89" s="57"/>
      <c r="E89" s="55"/>
    </row>
    <row r="90" spans="1:5" ht="12.75">
      <c r="A90" s="57"/>
      <c r="B90" s="57"/>
      <c r="C90" s="57"/>
      <c r="D90" s="57"/>
      <c r="E90" s="57"/>
    </row>
  </sheetData>
  <mergeCells count="6">
    <mergeCell ref="A86:E86"/>
    <mergeCell ref="A1:E1"/>
    <mergeCell ref="A3:E3"/>
    <mergeCell ref="A4:E4"/>
    <mergeCell ref="C79:E79"/>
    <mergeCell ref="D5:E5"/>
  </mergeCells>
  <printOptions/>
  <pageMargins left="0.49" right="0.17" top="0.27" bottom="0.33" header="0.22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8">
      <selection activeCell="C30" sqref="C30"/>
    </sheetView>
  </sheetViews>
  <sheetFormatPr defaultColWidth="9.140625" defaultRowHeight="12.75"/>
  <cols>
    <col min="1" max="1" width="44.28125" style="0" customWidth="1"/>
    <col min="2" max="2" width="7.7109375" style="0" customWidth="1"/>
    <col min="3" max="3" width="18.00390625" style="0" customWidth="1"/>
    <col min="4" max="4" width="18.8515625" style="0" customWidth="1"/>
    <col min="5" max="5" width="11.00390625" style="0" customWidth="1"/>
  </cols>
  <sheetData>
    <row r="1" spans="1:4" ht="23.25">
      <c r="A1" s="191" t="s">
        <v>91</v>
      </c>
      <c r="B1" s="191"/>
      <c r="C1" s="191"/>
      <c r="D1" s="191"/>
    </row>
    <row r="2" spans="2:4" ht="6.75" customHeight="1">
      <c r="B2" s="1"/>
      <c r="C2" s="2"/>
      <c r="D2" s="2"/>
    </row>
    <row r="3" spans="1:4" ht="14.25">
      <c r="A3" s="182" t="s">
        <v>1</v>
      </c>
      <c r="B3" s="182"/>
      <c r="C3" s="182"/>
      <c r="D3" s="182"/>
    </row>
    <row r="4" spans="1:4" ht="13.5">
      <c r="A4" s="192" t="s">
        <v>2</v>
      </c>
      <c r="B4" s="192"/>
      <c r="C4" s="192"/>
      <c r="D4" s="192"/>
    </row>
    <row r="5" spans="1:4" ht="14.25" hidden="1">
      <c r="A5" s="3"/>
      <c r="B5" s="3"/>
      <c r="C5" s="3"/>
      <c r="D5" s="3"/>
    </row>
    <row r="6" spans="1:4" ht="13.5">
      <c r="A6" s="192" t="s">
        <v>158</v>
      </c>
      <c r="B6" s="192"/>
      <c r="C6" s="192"/>
      <c r="D6" s="192"/>
    </row>
    <row r="7" spans="1:4" ht="14.25" thickBot="1">
      <c r="A7" s="4"/>
      <c r="B7" s="5"/>
      <c r="C7" s="6"/>
      <c r="D7" s="6"/>
    </row>
    <row r="8" spans="1:4" ht="18" customHeight="1" thickTop="1">
      <c r="A8" s="58" t="s">
        <v>3</v>
      </c>
      <c r="B8" s="59" t="s">
        <v>4</v>
      </c>
      <c r="C8" s="60" t="s">
        <v>92</v>
      </c>
      <c r="D8" s="61" t="s">
        <v>93</v>
      </c>
    </row>
    <row r="9" spans="1:4" ht="18" customHeight="1">
      <c r="A9" s="11">
        <v>1</v>
      </c>
      <c r="B9" s="12">
        <v>2</v>
      </c>
      <c r="C9" s="13">
        <v>3</v>
      </c>
      <c r="D9" s="14">
        <v>4</v>
      </c>
    </row>
    <row r="10" spans="1:4" ht="16.5" customHeight="1">
      <c r="A10" s="62" t="s">
        <v>94</v>
      </c>
      <c r="B10" s="63"/>
      <c r="C10" s="22"/>
      <c r="D10" s="23"/>
    </row>
    <row r="11" spans="1:4" ht="16.5" customHeight="1">
      <c r="A11" s="177" t="s">
        <v>95</v>
      </c>
      <c r="B11" s="63">
        <v>1</v>
      </c>
      <c r="C11" s="65"/>
      <c r="D11" s="64">
        <f>27740427572+53432601008-70000000000</f>
        <v>11173028580</v>
      </c>
    </row>
    <row r="12" spans="1:4" ht="16.5" customHeight="1">
      <c r="A12" s="177" t="s">
        <v>96</v>
      </c>
      <c r="B12" s="63">
        <v>2</v>
      </c>
      <c r="C12" s="65"/>
      <c r="D12" s="64">
        <f>-82855035988+70000000000-5000000000</f>
        <v>-17855035988</v>
      </c>
    </row>
    <row r="13" spans="1:4" ht="16.5" customHeight="1">
      <c r="A13" s="177" t="s">
        <v>97</v>
      </c>
      <c r="B13" s="63">
        <v>3</v>
      </c>
      <c r="C13" s="65"/>
      <c r="D13" s="64">
        <v>-106393416</v>
      </c>
    </row>
    <row r="14" spans="1:4" ht="16.5" customHeight="1">
      <c r="A14" s="177" t="s">
        <v>98</v>
      </c>
      <c r="B14" s="63">
        <v>4</v>
      </c>
      <c r="C14" s="65"/>
      <c r="D14" s="64">
        <v>-423623051</v>
      </c>
    </row>
    <row r="15" spans="1:4" ht="16.5" customHeight="1">
      <c r="A15" s="177" t="s">
        <v>99</v>
      </c>
      <c r="B15" s="63">
        <v>5</v>
      </c>
      <c r="C15" s="65"/>
      <c r="D15" s="64"/>
    </row>
    <row r="16" spans="1:4" ht="16.5" customHeight="1">
      <c r="A16" s="177" t="s">
        <v>100</v>
      </c>
      <c r="B16" s="63">
        <v>6</v>
      </c>
      <c r="C16" s="65"/>
      <c r="D16" s="64">
        <f>360000000+169000000</f>
        <v>529000000</v>
      </c>
    </row>
    <row r="17" spans="1:4" ht="16.5" customHeight="1">
      <c r="A17" s="177" t="s">
        <v>101</v>
      </c>
      <c r="B17" s="66">
        <v>7</v>
      </c>
      <c r="C17" s="65"/>
      <c r="D17" s="64">
        <v>21600000</v>
      </c>
    </row>
    <row r="18" spans="1:4" ht="16.5" customHeight="1">
      <c r="A18" s="62" t="s">
        <v>204</v>
      </c>
      <c r="B18" s="67">
        <v>20</v>
      </c>
      <c r="C18" s="68"/>
      <c r="D18" s="69">
        <f>D11+D12+D13+D14+D16+D17</f>
        <v>-6661423875</v>
      </c>
    </row>
    <row r="19" spans="1:4" ht="16.5" customHeight="1">
      <c r="A19" s="62" t="s">
        <v>143</v>
      </c>
      <c r="C19" s="65"/>
      <c r="D19" s="64"/>
    </row>
    <row r="20" spans="1:4" ht="16.5" customHeight="1">
      <c r="A20" s="177" t="s">
        <v>102</v>
      </c>
      <c r="B20" s="63">
        <v>21</v>
      </c>
      <c r="C20" s="65"/>
      <c r="D20" s="64">
        <v>23257200</v>
      </c>
    </row>
    <row r="21" spans="1:4" ht="16.5" customHeight="1">
      <c r="A21" s="177" t="s">
        <v>103</v>
      </c>
      <c r="B21" s="63">
        <v>22</v>
      </c>
      <c r="C21" s="65"/>
      <c r="D21" s="64">
        <v>9809090</v>
      </c>
    </row>
    <row r="22" spans="1:4" ht="16.5" customHeight="1">
      <c r="A22" s="177" t="s">
        <v>104</v>
      </c>
      <c r="B22" s="63">
        <v>23</v>
      </c>
      <c r="C22" s="65"/>
      <c r="D22" s="64"/>
    </row>
    <row r="23" spans="1:4" ht="16.5" customHeight="1">
      <c r="A23" s="177" t="s">
        <v>105</v>
      </c>
      <c r="B23" s="66">
        <v>24</v>
      </c>
      <c r="C23" s="65"/>
      <c r="D23" s="64"/>
    </row>
    <row r="24" spans="1:4" ht="16.5" customHeight="1">
      <c r="A24" s="177" t="s">
        <v>106</v>
      </c>
      <c r="B24" s="66">
        <v>25</v>
      </c>
      <c r="C24" s="65"/>
      <c r="D24" s="64">
        <v>-880582649</v>
      </c>
    </row>
    <row r="25" spans="1:4" ht="16.5" customHeight="1">
      <c r="A25" s="177" t="s">
        <v>107</v>
      </c>
      <c r="B25" s="66">
        <v>26</v>
      </c>
      <c r="C25" s="65"/>
      <c r="D25" s="64"/>
    </row>
    <row r="26" spans="1:4" ht="16.5" customHeight="1">
      <c r="A26" s="177" t="s">
        <v>108</v>
      </c>
      <c r="B26" s="66">
        <v>27</v>
      </c>
      <c r="C26" s="65"/>
      <c r="D26" s="64">
        <v>92908108</v>
      </c>
    </row>
    <row r="27" spans="1:4" ht="16.5" customHeight="1">
      <c r="A27" s="62" t="s">
        <v>203</v>
      </c>
      <c r="B27" s="70">
        <v>30</v>
      </c>
      <c r="C27" s="68"/>
      <c r="D27" s="69">
        <f>D20+D21+D24+D26</f>
        <v>-754608251</v>
      </c>
    </row>
    <row r="28" spans="1:4" ht="16.5" customHeight="1">
      <c r="A28" s="62" t="s">
        <v>144</v>
      </c>
      <c r="C28" s="68"/>
      <c r="D28" s="69"/>
    </row>
    <row r="29" spans="1:4" ht="16.5" customHeight="1">
      <c r="A29" s="177" t="s">
        <v>109</v>
      </c>
      <c r="B29" s="66">
        <v>31</v>
      </c>
      <c r="C29" s="68"/>
      <c r="D29" s="69"/>
    </row>
    <row r="30" spans="1:4" ht="16.5" customHeight="1">
      <c r="A30" s="177" t="s">
        <v>110</v>
      </c>
      <c r="B30" s="66">
        <v>32</v>
      </c>
      <c r="C30" s="68"/>
      <c r="D30" s="69"/>
    </row>
    <row r="31" spans="1:4" ht="16.5" customHeight="1">
      <c r="A31" s="177" t="s">
        <v>111</v>
      </c>
      <c r="B31" s="66">
        <v>33</v>
      </c>
      <c r="C31" s="65"/>
      <c r="D31" s="64">
        <v>6292347853</v>
      </c>
    </row>
    <row r="32" spans="1:4" ht="16.5" customHeight="1">
      <c r="A32" s="177" t="s">
        <v>112</v>
      </c>
      <c r="B32" s="66">
        <v>34</v>
      </c>
      <c r="C32" s="65"/>
      <c r="D32" s="64">
        <v>-389323135</v>
      </c>
    </row>
    <row r="33" spans="1:4" ht="16.5" customHeight="1">
      <c r="A33" s="177" t="s">
        <v>113</v>
      </c>
      <c r="B33" s="66">
        <v>35</v>
      </c>
      <c r="C33" s="65"/>
      <c r="D33" s="64"/>
    </row>
    <row r="34" spans="1:4" ht="16.5" customHeight="1">
      <c r="A34" s="178" t="s">
        <v>114</v>
      </c>
      <c r="B34" s="71">
        <v>36</v>
      </c>
      <c r="C34" s="72"/>
      <c r="D34" s="73"/>
    </row>
    <row r="35" spans="1:4" ht="16.5" customHeight="1">
      <c r="A35" s="74" t="s">
        <v>115</v>
      </c>
      <c r="B35" s="75">
        <v>40</v>
      </c>
      <c r="C35" s="76"/>
      <c r="D35" s="77">
        <f>D31+D32</f>
        <v>5903024718</v>
      </c>
    </row>
    <row r="36" spans="1:4" ht="16.5" customHeight="1">
      <c r="A36" s="74" t="s">
        <v>145</v>
      </c>
      <c r="B36" s="75">
        <v>50</v>
      </c>
      <c r="C36" s="76"/>
      <c r="D36" s="77">
        <f>D18+D27+D35</f>
        <v>-1513007408</v>
      </c>
    </row>
    <row r="37" spans="1:4" ht="16.5" customHeight="1">
      <c r="A37" s="74" t="s">
        <v>116</v>
      </c>
      <c r="B37" s="75">
        <v>60</v>
      </c>
      <c r="C37" s="76"/>
      <c r="D37" s="77">
        <v>2809928155</v>
      </c>
    </row>
    <row r="38" spans="1:4" ht="16.5" customHeight="1">
      <c r="A38" s="94" t="s">
        <v>146</v>
      </c>
      <c r="B38" s="71">
        <v>61</v>
      </c>
      <c r="C38" s="76"/>
      <c r="D38" s="77"/>
    </row>
    <row r="39" spans="1:4" ht="16.5" customHeight="1">
      <c r="A39" s="74" t="s">
        <v>147</v>
      </c>
      <c r="B39" s="75">
        <v>70</v>
      </c>
      <c r="C39" s="68"/>
      <c r="D39" s="69">
        <f>D36+D37</f>
        <v>1296920747</v>
      </c>
    </row>
    <row r="40" spans="1:4" ht="16.5" customHeight="1" thickBot="1">
      <c r="A40" s="30"/>
      <c r="B40" s="31"/>
      <c r="C40" s="176"/>
      <c r="D40" s="78"/>
    </row>
    <row r="41" ht="12" customHeight="1" thickTop="1"/>
    <row r="42" ht="9" customHeight="1"/>
    <row r="43" spans="1:5" ht="12.75">
      <c r="A43" s="57"/>
      <c r="B43" s="57"/>
      <c r="C43" s="189" t="s">
        <v>195</v>
      </c>
      <c r="D43" s="189"/>
      <c r="E43" s="57"/>
    </row>
    <row r="44" spans="1:5" ht="12.75">
      <c r="A44" s="194" t="s">
        <v>118</v>
      </c>
      <c r="B44" s="194"/>
      <c r="C44" s="194"/>
      <c r="D44" s="194"/>
      <c r="E44" s="57"/>
    </row>
    <row r="45" spans="1:5" ht="13.5" customHeight="1">
      <c r="A45" s="57"/>
      <c r="B45" s="57"/>
      <c r="C45" s="193"/>
      <c r="D45" s="193"/>
      <c r="E45" s="193"/>
    </row>
    <row r="46" ht="13.5" customHeight="1">
      <c r="E46" s="57"/>
    </row>
    <row r="47" spans="1:5" ht="13.5" customHeight="1">
      <c r="A47" s="57"/>
      <c r="B47" s="57"/>
      <c r="C47" s="57"/>
      <c r="D47" s="57"/>
      <c r="E47" s="57"/>
    </row>
    <row r="48" spans="1:5" ht="13.5" customHeight="1">
      <c r="A48" s="57"/>
      <c r="B48" s="57"/>
      <c r="C48" s="57"/>
      <c r="D48" s="57"/>
      <c r="E48" s="57"/>
    </row>
    <row r="49" spans="1:5" ht="13.5">
      <c r="A49" s="187" t="s">
        <v>119</v>
      </c>
      <c r="B49" s="195"/>
      <c r="C49" s="195"/>
      <c r="D49" s="195"/>
      <c r="E49" s="57"/>
    </row>
    <row r="50" spans="1:5" ht="12.75">
      <c r="A50" s="57"/>
      <c r="B50" s="57"/>
      <c r="C50" s="57"/>
      <c r="D50" s="57"/>
      <c r="E50" s="57"/>
    </row>
    <row r="51" spans="1:5" ht="12.75">
      <c r="A51" s="57"/>
      <c r="B51" s="57"/>
      <c r="C51" s="57"/>
      <c r="D51" s="57"/>
      <c r="E51" s="57"/>
    </row>
    <row r="52" ht="12.75">
      <c r="E52" s="57"/>
    </row>
    <row r="53" spans="1:5" ht="12.75">
      <c r="A53" s="57"/>
      <c r="B53" s="57"/>
      <c r="C53" s="57"/>
      <c r="D53" s="57"/>
      <c r="E53" s="57"/>
    </row>
    <row r="54" spans="1:5" ht="12.75">
      <c r="A54" s="57"/>
      <c r="B54" s="57"/>
      <c r="C54" s="57"/>
      <c r="D54" s="57"/>
      <c r="E54" s="57"/>
    </row>
  </sheetData>
  <mergeCells count="8">
    <mergeCell ref="C45:E45"/>
    <mergeCell ref="A44:D44"/>
    <mergeCell ref="A49:D49"/>
    <mergeCell ref="C43:D43"/>
    <mergeCell ref="A1:D1"/>
    <mergeCell ref="A3:D3"/>
    <mergeCell ref="A4:D4"/>
    <mergeCell ref="A6:D6"/>
  </mergeCells>
  <printOptions/>
  <pageMargins left="0.75" right="0.17" top="0.27" bottom="0.21" header="0.17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B13" sqref="B13"/>
    </sheetView>
  </sheetViews>
  <sheetFormatPr defaultColWidth="9.140625" defaultRowHeight="12.75"/>
  <cols>
    <col min="1" max="1" width="5.00390625" style="80" customWidth="1"/>
    <col min="2" max="2" width="44.421875" style="57" customWidth="1"/>
    <col min="3" max="3" width="5.00390625" style="57" customWidth="1"/>
    <col min="4" max="4" width="12.140625" style="57" customWidth="1"/>
    <col min="5" max="5" width="12.28125" style="57" customWidth="1"/>
    <col min="6" max="16384" width="9.140625" style="57" customWidth="1"/>
  </cols>
  <sheetData>
    <row r="1" spans="1:5" ht="23.25">
      <c r="A1" s="191" t="s">
        <v>162</v>
      </c>
      <c r="B1" s="191"/>
      <c r="C1" s="191"/>
      <c r="D1" s="191"/>
      <c r="E1" s="191"/>
    </row>
    <row r="2" spans="1:5" ht="18" customHeight="1">
      <c r="A2" s="96"/>
      <c r="B2" s="192" t="s">
        <v>1</v>
      </c>
      <c r="C2" s="192"/>
      <c r="D2" s="192"/>
      <c r="E2" s="192"/>
    </row>
    <row r="3" spans="1:5" ht="18" customHeight="1">
      <c r="A3" s="96"/>
      <c r="B3" s="192" t="s">
        <v>2</v>
      </c>
      <c r="C3" s="192"/>
      <c r="D3" s="192"/>
      <c r="E3" s="192"/>
    </row>
    <row r="4" spans="1:5" ht="18" customHeight="1">
      <c r="A4" s="96"/>
      <c r="B4" s="192" t="s">
        <v>158</v>
      </c>
      <c r="C4" s="192"/>
      <c r="D4" s="192"/>
      <c r="E4" s="192"/>
    </row>
    <row r="5" ht="13.5" thickBot="1"/>
    <row r="6" spans="1:5" ht="18" customHeight="1" thickTop="1">
      <c r="A6" s="158" t="s">
        <v>163</v>
      </c>
      <c r="B6" s="159" t="s">
        <v>164</v>
      </c>
      <c r="C6" s="159" t="s">
        <v>165</v>
      </c>
      <c r="D6" s="159" t="s">
        <v>166</v>
      </c>
      <c r="E6" s="160" t="s">
        <v>167</v>
      </c>
    </row>
    <row r="7" spans="1:5" ht="18" customHeight="1">
      <c r="A7" s="161">
        <v>1</v>
      </c>
      <c r="B7" s="113" t="s">
        <v>168</v>
      </c>
      <c r="C7" s="114"/>
      <c r="D7" s="115"/>
      <c r="E7" s="162"/>
    </row>
    <row r="8" spans="1:5" ht="18" customHeight="1">
      <c r="A8" s="163"/>
      <c r="B8" s="112" t="s">
        <v>172</v>
      </c>
      <c r="C8" s="109" t="s">
        <v>169</v>
      </c>
      <c r="D8" s="109">
        <v>89.99</v>
      </c>
      <c r="E8" s="164">
        <v>87.43</v>
      </c>
    </row>
    <row r="9" spans="1:5" ht="18" customHeight="1">
      <c r="A9" s="163"/>
      <c r="B9" s="112" t="s">
        <v>173</v>
      </c>
      <c r="C9" s="109" t="s">
        <v>169</v>
      </c>
      <c r="D9" s="109">
        <v>10.01</v>
      </c>
      <c r="E9" s="164">
        <v>12.57</v>
      </c>
    </row>
    <row r="10" spans="1:5" ht="18" customHeight="1">
      <c r="A10" s="165">
        <v>2</v>
      </c>
      <c r="B10" s="111" t="s">
        <v>170</v>
      </c>
      <c r="C10" s="109"/>
      <c r="D10" s="109"/>
      <c r="E10" s="164"/>
    </row>
    <row r="11" spans="1:5" ht="18" customHeight="1">
      <c r="A11" s="163"/>
      <c r="B11" s="112" t="s">
        <v>175</v>
      </c>
      <c r="C11" s="109" t="s">
        <v>169</v>
      </c>
      <c r="D11" s="179" t="s">
        <v>200</v>
      </c>
      <c r="E11" s="164">
        <v>57.83</v>
      </c>
    </row>
    <row r="12" spans="1:5" ht="18" customHeight="1">
      <c r="A12" s="163"/>
      <c r="B12" s="112" t="s">
        <v>176</v>
      </c>
      <c r="C12" s="109" t="s">
        <v>169</v>
      </c>
      <c r="D12" s="109" t="s">
        <v>201</v>
      </c>
      <c r="E12" s="164">
        <v>42.17</v>
      </c>
    </row>
    <row r="13" spans="1:5" ht="18" customHeight="1">
      <c r="A13" s="165">
        <v>3</v>
      </c>
      <c r="B13" s="111" t="s">
        <v>171</v>
      </c>
      <c r="C13" s="109"/>
      <c r="D13" s="109"/>
      <c r="E13" s="164"/>
    </row>
    <row r="14" spans="1:5" ht="18" customHeight="1">
      <c r="A14" s="163"/>
      <c r="B14" s="112" t="s">
        <v>174</v>
      </c>
      <c r="C14" s="109" t="s">
        <v>182</v>
      </c>
      <c r="D14" s="109">
        <v>1.47</v>
      </c>
      <c r="E14" s="164">
        <v>1.73</v>
      </c>
    </row>
    <row r="15" spans="1:5" ht="18" customHeight="1">
      <c r="A15" s="163"/>
      <c r="B15" s="112" t="s">
        <v>183</v>
      </c>
      <c r="C15" s="109"/>
      <c r="D15" s="109"/>
      <c r="E15" s="164"/>
    </row>
    <row r="16" spans="1:5" ht="18" customHeight="1">
      <c r="A16" s="163"/>
      <c r="B16" s="112" t="s">
        <v>177</v>
      </c>
      <c r="C16" s="109" t="s">
        <v>182</v>
      </c>
      <c r="D16" s="109">
        <v>1.33</v>
      </c>
      <c r="E16" s="164">
        <v>1.53</v>
      </c>
    </row>
    <row r="17" spans="1:5" ht="18" customHeight="1">
      <c r="A17" s="163"/>
      <c r="B17" s="112" t="s">
        <v>184</v>
      </c>
      <c r="C17" s="109"/>
      <c r="D17" s="109"/>
      <c r="E17" s="164"/>
    </row>
    <row r="18" spans="1:5" ht="18" customHeight="1">
      <c r="A18" s="163"/>
      <c r="B18" s="112" t="s">
        <v>178</v>
      </c>
      <c r="C18" s="109" t="s">
        <v>182</v>
      </c>
      <c r="D18" s="109">
        <v>0.02</v>
      </c>
      <c r="E18" s="164">
        <v>0.07</v>
      </c>
    </row>
    <row r="19" spans="1:5" ht="18" customHeight="1">
      <c r="A19" s="163"/>
      <c r="B19" s="112" t="s">
        <v>185</v>
      </c>
      <c r="C19" s="109"/>
      <c r="D19" s="109"/>
      <c r="E19" s="164"/>
    </row>
    <row r="20" spans="1:5" ht="18" customHeight="1">
      <c r="A20" s="165">
        <v>4</v>
      </c>
      <c r="B20" s="111" t="s">
        <v>179</v>
      </c>
      <c r="C20" s="109"/>
      <c r="D20" s="109"/>
      <c r="E20" s="164"/>
    </row>
    <row r="21" spans="1:5" ht="18" customHeight="1">
      <c r="A21" s="163"/>
      <c r="B21" s="112" t="s">
        <v>180</v>
      </c>
      <c r="C21" s="109" t="s">
        <v>169</v>
      </c>
      <c r="D21" s="179" t="s">
        <v>202</v>
      </c>
      <c r="E21" s="164">
        <v>19.17</v>
      </c>
    </row>
    <row r="22" spans="1:5" ht="18" customHeight="1">
      <c r="A22" s="163"/>
      <c r="B22" s="112" t="s">
        <v>190</v>
      </c>
      <c r="C22" s="109" t="s">
        <v>169</v>
      </c>
      <c r="D22" s="109">
        <v>1.09</v>
      </c>
      <c r="E22" s="164">
        <v>26.54</v>
      </c>
    </row>
    <row r="23" spans="1:5" ht="18" customHeight="1">
      <c r="A23" s="163"/>
      <c r="B23" s="112" t="s">
        <v>181</v>
      </c>
      <c r="C23" s="109" t="s">
        <v>169</v>
      </c>
      <c r="D23" s="109">
        <v>3.43</v>
      </c>
      <c r="E23" s="164">
        <v>61.65</v>
      </c>
    </row>
    <row r="24" spans="1:5" ht="18" customHeight="1" thickBot="1">
      <c r="A24" s="166"/>
      <c r="B24" s="167"/>
      <c r="C24" s="168"/>
      <c r="D24" s="167"/>
      <c r="E24" s="169"/>
    </row>
    <row r="25" spans="1:5" ht="18" customHeight="1" thickTop="1">
      <c r="A25" s="117"/>
      <c r="B25" s="180"/>
      <c r="C25" s="117"/>
      <c r="D25" s="180"/>
      <c r="E25" s="180"/>
    </row>
    <row r="27" spans="3:5" ht="12.75">
      <c r="C27" s="189" t="s">
        <v>195</v>
      </c>
      <c r="D27" s="189"/>
      <c r="E27" s="189"/>
    </row>
    <row r="28" spans="2:5" ht="14.25">
      <c r="B28" s="184" t="s">
        <v>188</v>
      </c>
      <c r="C28" s="184"/>
      <c r="D28" s="182" t="s">
        <v>186</v>
      </c>
      <c r="E28" s="182"/>
    </row>
    <row r="29" spans="4:5" ht="12.75">
      <c r="D29" s="189"/>
      <c r="E29" s="189"/>
    </row>
    <row r="30" spans="4:5" ht="12.75">
      <c r="D30" s="189"/>
      <c r="E30" s="189"/>
    </row>
    <row r="34" spans="2:5" ht="14.25">
      <c r="B34" s="184" t="s">
        <v>189</v>
      </c>
      <c r="C34" s="184"/>
      <c r="D34" s="182" t="s">
        <v>187</v>
      </c>
      <c r="E34" s="182"/>
    </row>
  </sheetData>
  <mergeCells count="11">
    <mergeCell ref="A1:E1"/>
    <mergeCell ref="D28:E28"/>
    <mergeCell ref="D29:E29"/>
    <mergeCell ref="D30:E30"/>
    <mergeCell ref="D34:E34"/>
    <mergeCell ref="B2:E2"/>
    <mergeCell ref="B3:E3"/>
    <mergeCell ref="B4:E4"/>
    <mergeCell ref="C27:E27"/>
    <mergeCell ref="B28:C28"/>
    <mergeCell ref="B34:C34"/>
  </mergeCells>
  <printOptions/>
  <pageMargins left="0.75" right="0.75" top="0.71" bottom="1" header="0.39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Trong Ha</dc:creator>
  <cp:keywords/>
  <dc:description/>
  <cp:lastModifiedBy>dotuan</cp:lastModifiedBy>
  <cp:lastPrinted>2008-04-19T08:56:04Z</cp:lastPrinted>
  <dcterms:created xsi:type="dcterms:W3CDTF">2008-02-26T06:48:18Z</dcterms:created>
  <dcterms:modified xsi:type="dcterms:W3CDTF">2008-04-21T07:53:37Z</dcterms:modified>
  <cp:category/>
  <cp:version/>
  <cp:contentType/>
  <cp:contentStatus/>
</cp:coreProperties>
</file>